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G E S T O R I A\excel para cotizar\"/>
    </mc:Choice>
  </mc:AlternateContent>
  <bookViews>
    <workbookView xWindow="0" yWindow="0" windowWidth="28800" windowHeight="12435"/>
  </bookViews>
  <sheets>
    <sheet name="MOTOS NAC" sheetId="3" r:id="rId1"/>
    <sheet name="MOTOS IMP" sheetId="2" r:id="rId2"/>
    <sheet name="AUTOS NAC" sheetId="1" r:id="rId3"/>
    <sheet name="AUTOS IMP" sheetId="4" r:id="rId4"/>
    <sheet name="INSCRIPCION INICIAL" sheetId="7" r:id="rId5"/>
    <sheet name="FORMULARIOS" sheetId="5" r:id="rId6"/>
    <sheet name="ARANCELES" sheetId="6" r:id="rId7"/>
  </sheets>
  <definedNames>
    <definedName name="_xlnm._FilterDatabase" localSheetId="2" hidden="1">'AUTOS NAC'!$A$4:$A$5</definedName>
  </definedNames>
  <calcPr calcId="152511"/>
</workbook>
</file>

<file path=xl/calcChain.xml><?xml version="1.0" encoding="utf-8"?>
<calcChain xmlns="http://schemas.openxmlformats.org/spreadsheetml/2006/main">
  <c r="P9" i="7" l="1"/>
  <c r="P8" i="7"/>
  <c r="D19" i="2"/>
  <c r="D19" i="3"/>
  <c r="F34" i="4"/>
  <c r="F34" i="2"/>
  <c r="F34" i="3"/>
  <c r="W10" i="7"/>
  <c r="Q10" i="7"/>
  <c r="Q9" i="7"/>
  <c r="J10" i="7"/>
  <c r="C10" i="7"/>
  <c r="D31" i="6"/>
  <c r="D32" i="6"/>
  <c r="D33" i="6"/>
  <c r="D34" i="6"/>
  <c r="H24" i="3" l="1"/>
  <c r="F32" i="3"/>
  <c r="D30" i="4" l="1"/>
  <c r="D24" i="4"/>
  <c r="D23" i="4"/>
  <c r="D22" i="4"/>
  <c r="B18" i="4"/>
  <c r="C16" i="4"/>
  <c r="D30" i="1"/>
  <c r="D24" i="1"/>
  <c r="D23" i="1"/>
  <c r="D22" i="1"/>
  <c r="B18" i="1"/>
  <c r="C16" i="1"/>
  <c r="D24" i="2"/>
  <c r="D30" i="2"/>
  <c r="D23" i="2"/>
  <c r="D22" i="2"/>
  <c r="B18" i="2"/>
  <c r="C16" i="2"/>
  <c r="D24" i="3"/>
  <c r="D23" i="3"/>
  <c r="D22" i="3"/>
  <c r="B18" i="3"/>
  <c r="C16" i="3"/>
  <c r="Q8" i="7"/>
  <c r="W8" i="7"/>
  <c r="W9" i="7"/>
  <c r="V12" i="7"/>
  <c r="W12" i="7"/>
  <c r="V6" i="7"/>
  <c r="V7" i="7"/>
  <c r="Y19" i="7"/>
  <c r="Q12" i="7"/>
  <c r="J12" i="7"/>
  <c r="C12" i="7"/>
  <c r="P12" i="7"/>
  <c r="I12" i="7"/>
  <c r="B12" i="7"/>
  <c r="P6" i="7"/>
  <c r="P7" i="7"/>
  <c r="S19" i="7" s="1"/>
  <c r="V16" i="7" l="1"/>
  <c r="P16" i="7"/>
  <c r="I6" i="7"/>
  <c r="J9" i="7"/>
  <c r="I9" i="7" s="1"/>
  <c r="J8" i="7"/>
  <c r="I8" i="7" s="1"/>
  <c r="I7" i="7"/>
  <c r="C9" i="7"/>
  <c r="B9" i="7" s="1"/>
  <c r="C8" i="7"/>
  <c r="B8" i="7" s="1"/>
  <c r="B7" i="7"/>
  <c r="B6" i="7"/>
  <c r="B12" i="1"/>
  <c r="B11" i="1"/>
  <c r="B10" i="1"/>
  <c r="B9" i="1"/>
  <c r="B8" i="1"/>
  <c r="B7" i="1"/>
  <c r="C17" i="4"/>
  <c r="F32" i="4"/>
  <c r="F31" i="4"/>
  <c r="F33" i="4" s="1"/>
  <c r="C17" i="2"/>
  <c r="C17" i="3"/>
  <c r="B16" i="1"/>
  <c r="B6" i="1"/>
  <c r="F31" i="1" s="1"/>
  <c r="B5" i="1"/>
  <c r="B5" i="2"/>
  <c r="D26" i="2"/>
  <c r="D25" i="2"/>
  <c r="D21" i="2"/>
  <c r="D20" i="2"/>
  <c r="B16" i="2"/>
  <c r="B12" i="2"/>
  <c r="B11" i="2"/>
  <c r="B10" i="2"/>
  <c r="B9" i="2"/>
  <c r="B8" i="2"/>
  <c r="B7" i="2"/>
  <c r="B6" i="2"/>
  <c r="F32" i="2" s="1"/>
  <c r="F32" i="1" l="1"/>
  <c r="F33" i="1" s="1"/>
  <c r="L19" i="7"/>
  <c r="E19" i="7"/>
  <c r="I16" i="7"/>
  <c r="B16" i="7"/>
  <c r="F31" i="2"/>
  <c r="F33" i="2" s="1"/>
  <c r="B27" i="2" s="1"/>
  <c r="B31" i="2" s="1"/>
  <c r="B27" i="1" l="1"/>
  <c r="B31" i="1" s="1"/>
  <c r="F34" i="1"/>
  <c r="E17" i="2"/>
  <c r="D40" i="6" l="1"/>
  <c r="D39" i="6"/>
  <c r="D38" i="6"/>
  <c r="D37" i="6"/>
  <c r="D36" i="6"/>
  <c r="D35" i="6"/>
  <c r="C40" i="6"/>
  <c r="C39" i="6"/>
  <c r="C38" i="6"/>
  <c r="C37" i="6"/>
  <c r="C36" i="6"/>
  <c r="C34" i="6"/>
  <c r="C35" i="6"/>
  <c r="C33" i="6"/>
  <c r="C32" i="6"/>
  <c r="C31" i="6"/>
  <c r="D18" i="1" l="1"/>
  <c r="B27" i="4" l="1"/>
  <c r="B6" i="4"/>
  <c r="B5" i="4"/>
  <c r="D26" i="1" l="1"/>
  <c r="D25" i="1"/>
  <c r="D21" i="1"/>
  <c r="D19" i="1"/>
  <c r="C17" i="1" l="1"/>
  <c r="H28" i="4"/>
  <c r="H26" i="4"/>
  <c r="H24" i="4"/>
  <c r="H28" i="2"/>
  <c r="H26" i="2"/>
  <c r="H24" i="2"/>
  <c r="B11" i="3"/>
  <c r="B6" i="3"/>
  <c r="B5" i="3"/>
  <c r="F31" i="3" l="1"/>
  <c r="D26" i="4"/>
  <c r="D25" i="4"/>
  <c r="D21" i="4"/>
  <c r="D19" i="4"/>
  <c r="D18" i="4"/>
  <c r="B16" i="4"/>
  <c r="B12" i="4"/>
  <c r="B11" i="4"/>
  <c r="B10" i="4"/>
  <c r="B9" i="4"/>
  <c r="B8" i="4"/>
  <c r="B7" i="4"/>
  <c r="D26" i="3"/>
  <c r="D25" i="3"/>
  <c r="D21" i="3"/>
  <c r="D20" i="3"/>
  <c r="B16" i="3"/>
  <c r="B12" i="3"/>
  <c r="B10" i="3"/>
  <c r="B9" i="3"/>
  <c r="B8" i="3"/>
  <c r="B7" i="3"/>
  <c r="H28" i="3"/>
  <c r="H26" i="3"/>
  <c r="D30" i="3"/>
  <c r="F33" i="3" l="1"/>
  <c r="B27" i="3" s="1"/>
  <c r="B31" i="3"/>
  <c r="E17" i="3"/>
  <c r="H28" i="1" l="1"/>
  <c r="H26" i="1"/>
  <c r="H24" i="1"/>
  <c r="B31" i="4" l="1"/>
  <c r="E17" i="4"/>
  <c r="E17" i="1"/>
</calcChain>
</file>

<file path=xl/sharedStrings.xml><?xml version="1.0" encoding="utf-8"?>
<sst xmlns="http://schemas.openxmlformats.org/spreadsheetml/2006/main" count="623" uniqueCount="167">
  <si>
    <t>Tabla DNRPA</t>
  </si>
  <si>
    <t>Tabla API</t>
  </si>
  <si>
    <t>Sellado Api</t>
  </si>
  <si>
    <t>Título</t>
  </si>
  <si>
    <t>Cédula</t>
  </si>
  <si>
    <t>Informe multas municipales</t>
  </si>
  <si>
    <t>Actualización de Rentas</t>
  </si>
  <si>
    <t>Informe de Multas Nacionales</t>
  </si>
  <si>
    <t>Formulario 13i</t>
  </si>
  <si>
    <t>Arancel DNRPA -Nacional</t>
  </si>
  <si>
    <t>Honorarios</t>
  </si>
  <si>
    <t>Formulario 12</t>
  </si>
  <si>
    <t>Verificación Física</t>
  </si>
  <si>
    <t>ST 59</t>
  </si>
  <si>
    <t>Cédulas adicionales (Azul)</t>
  </si>
  <si>
    <t>Mora de Firma</t>
  </si>
  <si>
    <t>Envío/Pedido de Legajo</t>
  </si>
  <si>
    <t>Levant Denuncia de Venta</t>
  </si>
  <si>
    <t>Levant Prohibición de Circular</t>
  </si>
  <si>
    <t>Mora de Sellado</t>
  </si>
  <si>
    <t>Otros</t>
  </si>
  <si>
    <t>Cliente</t>
  </si>
  <si>
    <t>Marca</t>
  </si>
  <si>
    <t>Modelo</t>
  </si>
  <si>
    <t>Año</t>
  </si>
  <si>
    <t>Nac/Import</t>
  </si>
  <si>
    <t>Registro Secc</t>
  </si>
  <si>
    <t>Dominio</t>
  </si>
  <si>
    <t>Cód de Marca</t>
  </si>
  <si>
    <t>Cod. TV</t>
  </si>
  <si>
    <t>Nº de Motor</t>
  </si>
  <si>
    <t>Deposito RRSS</t>
  </si>
  <si>
    <t>Total</t>
  </si>
  <si>
    <t>Presupuesto</t>
  </si>
  <si>
    <t>Nacionales</t>
  </si>
  <si>
    <t>COTIZACION</t>
  </si>
  <si>
    <t>Escribanía / Cert de FIRMAS</t>
  </si>
  <si>
    <t>ST 08 / 08D</t>
  </si>
  <si>
    <t>Radicación actual</t>
  </si>
  <si>
    <t>Se transfiere a</t>
  </si>
  <si>
    <t>NACIONAL</t>
  </si>
  <si>
    <t>Autos</t>
  </si>
  <si>
    <t>Precio Declarado</t>
  </si>
  <si>
    <t>Peso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</si>
  <si>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</si>
  <si>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</si>
  <si>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</si>
  <si>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</si>
  <si>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</si>
  <si>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</si>
  <si>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</si>
  <si>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</si>
  <si>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</si>
  <si>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</si>
  <si>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</si>
  <si>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</si>
  <si>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</si>
  <si>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</si>
  <si>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</si>
  <si>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</si>
  <si>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</si>
  <si>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20% ARANCEL</t>
  </si>
  <si>
    <t>ST 02 / TP</t>
  </si>
  <si>
    <t>ST 04 / TP</t>
  </si>
  <si>
    <t>ESTADO CIVIL</t>
  </si>
  <si>
    <t>CONYUGE</t>
  </si>
  <si>
    <t>NOMBRE</t>
  </si>
  <si>
    <t>DNI</t>
  </si>
  <si>
    <t>CUIL</t>
  </si>
  <si>
    <t>LUGAR DE NACIMIENTO</t>
  </si>
  <si>
    <t>EMPLEO, OCUPACION O ACTIVIDAD PRINCIPAL</t>
  </si>
  <si>
    <t>MULTAS 13i</t>
  </si>
  <si>
    <t>MULTAS MUNICIPALES</t>
  </si>
  <si>
    <t>DEUDA DE PATENES</t>
  </si>
  <si>
    <t>AUTOMOTORES</t>
  </si>
  <si>
    <t>MOTOVEHÍCULOS</t>
  </si>
  <si>
    <t>0 Km</t>
  </si>
  <si>
    <t>IMPORTADO</t>
  </si>
  <si>
    <t>menor a</t>
  </si>
  <si>
    <t>Mínimos</t>
  </si>
  <si>
    <t>105CC (inclusive)</t>
  </si>
  <si>
    <t>+ de 105CC a</t>
  </si>
  <si>
    <t>TRANSFERENCIAS</t>
  </si>
  <si>
    <t>250CC</t>
  </si>
  <si>
    <t>10 AÑOS</t>
  </si>
  <si>
    <t>más de</t>
  </si>
  <si>
    <t>250CC (inclusive)</t>
  </si>
  <si>
    <t>20 AÑOS</t>
  </si>
  <si>
    <t>+ DE 20 AÑOS</t>
  </si>
  <si>
    <t>hasta</t>
  </si>
  <si>
    <t>de 105CC</t>
  </si>
  <si>
    <t>Inscripción Inicial c/R.U.T.A.</t>
  </si>
  <si>
    <t>a 250CC</t>
  </si>
  <si>
    <t>Transferencia c/R.U.T.A.</t>
  </si>
  <si>
    <t>CONCEPTO</t>
  </si>
  <si>
    <t>AUTOS</t>
  </si>
  <si>
    <t>MOTOS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</si>
  <si>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</si>
  <si>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</si>
  <si>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</si>
  <si>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</si>
  <si>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</si>
  <si>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</si>
  <si>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</si>
  <si>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</si>
  <si>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</si>
  <si>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</si>
  <si>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</si>
  <si>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</si>
  <si>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</si>
  <si>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</si>
  <si>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 exclusivos</t>
  </si>
  <si>
    <t>Form 31 J</t>
  </si>
  <si>
    <t>y son proporcionados por FORAM</t>
  </si>
  <si>
    <t>Form 59 / 59D</t>
  </si>
  <si>
    <t>TRANSFERENCIAS IMPORTADOS</t>
  </si>
  <si>
    <t>Importados</t>
  </si>
  <si>
    <t>CONYUGE VENDEDOR (NOMBRE Y DNI)</t>
  </si>
  <si>
    <t>DATOS</t>
  </si>
  <si>
    <t>ST 13i</t>
  </si>
  <si>
    <t>Cilindrada</t>
  </si>
  <si>
    <t>IMPORTADAS</t>
  </si>
  <si>
    <t>Mora Sellado</t>
  </si>
  <si>
    <t>Cantidad de Días</t>
  </si>
  <si>
    <t>E-MAIL</t>
  </si>
  <si>
    <t>TELEFONO Y CIA. CELULAR</t>
  </si>
  <si>
    <t>NOMBRE VENDEDOR</t>
  </si>
  <si>
    <t>TELEFONO VENDEDOR</t>
  </si>
  <si>
    <t>APELLIDO Y NOMBRES</t>
  </si>
  <si>
    <t>AUTOS NACIONALES</t>
  </si>
  <si>
    <t>VERIFICACION AUTO</t>
  </si>
  <si>
    <t>VERIFICACION MOTO</t>
  </si>
  <si>
    <t>Tasa Municipal - Gestión Adm</t>
  </si>
  <si>
    <t>ST 31J / 13</t>
  </si>
  <si>
    <t>ESCRIBANIA</t>
  </si>
  <si>
    <t>para todos los usuarios</t>
  </si>
  <si>
    <t>Interés Resarcitorio</t>
  </si>
  <si>
    <t>Interés Punitorio</t>
  </si>
  <si>
    <t>MORA SELLADO</t>
  </si>
  <si>
    <t>0,24% DIARIO</t>
  </si>
  <si>
    <t>REGULARIZAR SIT FISCAL</t>
  </si>
  <si>
    <t>DEUDA DE PATENTES</t>
  </si>
  <si>
    <t>2011-2021</t>
  </si>
  <si>
    <t>2001-2010</t>
  </si>
  <si>
    <t>Alta/Baja en Municipalidad</t>
  </si>
  <si>
    <t>INSCRIPCION INICIAL</t>
  </si>
  <si>
    <t>Precio Facturado</t>
  </si>
  <si>
    <t>Cédula Azul</t>
  </si>
  <si>
    <t>Nº de Chasis</t>
  </si>
  <si>
    <t>Nº de Certificado</t>
  </si>
  <si>
    <t>Estimador Costos</t>
  </si>
  <si>
    <t>OTROS</t>
  </si>
  <si>
    <t>COMERCIANTE HABITUALISTA</t>
  </si>
  <si>
    <t>MONTO FACTURA</t>
  </si>
  <si>
    <t>FECHA FACTURA</t>
  </si>
  <si>
    <t>Importadas</t>
  </si>
  <si>
    <t>Arancel DNRPA -Importado</t>
  </si>
  <si>
    <t>PRECIOS TRAMITAR 08</t>
  </si>
  <si>
    <t>ACTUALIZACIÓN RENTAS</t>
  </si>
  <si>
    <t>,</t>
  </si>
  <si>
    <t>Fecha 1º Certificación 08</t>
  </si>
  <si>
    <t>Fecha Cierre 08</t>
  </si>
  <si>
    <t>* Precios formularios al 01/07/2022</t>
  </si>
  <si>
    <t>SELLADO TOTAL</t>
  </si>
  <si>
    <t>2000/610</t>
  </si>
  <si>
    <t>2000/780</t>
  </si>
  <si>
    <t>TOTAL SELLADO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</si>
</sst>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;[Red]&quot;$&quot;\ \-#,##0"/>
    <numFmt numFmtId="165" formatCode="&quot;$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7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1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/>
    <xf numFmtId="0" fontId="1" fillId="0" borderId="9" xfId="0" applyFont="1" applyBorder="1" applyAlignment="1">
      <alignment horizontal="left"/>
    </xf>
    <xf numFmtId="0" fontId="4" fillId="7" borderId="2" xfId="0" applyFont="1" applyFill="1" applyBorder="1"/>
    <xf numFmtId="0" fontId="4" fillId="7" borderId="3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1" fillId="4" borderId="10" xfId="0" applyFont="1" applyFill="1" applyBorder="1"/>
    <xf numFmtId="0" fontId="1" fillId="4" borderId="11" xfId="0" applyFont="1" applyFill="1" applyBorder="1" applyAlignment="1">
      <alignment horizontal="lef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left"/>
    </xf>
    <xf numFmtId="0" fontId="1" fillId="4" borderId="12" xfId="0" applyFont="1" applyFill="1" applyBorder="1"/>
    <xf numFmtId="0" fontId="0" fillId="0" borderId="1" xfId="0" applyBorder="1"/>
    <xf numFmtId="0" fontId="7" fillId="0" borderId="0" xfId="0" applyFont="1"/>
    <xf numFmtId="0" fontId="0" fillId="0" borderId="0" xfId="0" applyBorder="1"/>
    <xf numFmtId="0" fontId="0" fillId="0" borderId="22" xfId="0" applyBorder="1"/>
    <xf numFmtId="0" fontId="0" fillId="13" borderId="1" xfId="0" applyFill="1" applyBorder="1"/>
    <xf numFmtId="0" fontId="0" fillId="7" borderId="1" xfId="0" applyFill="1" applyBorder="1"/>
    <xf numFmtId="0" fontId="1" fillId="0" borderId="1" xfId="0" applyFont="1" applyBorder="1"/>
    <xf numFmtId="0" fontId="0" fillId="0" borderId="0" xfId="0" applyFill="1"/>
    <xf numFmtId="0" fontId="5" fillId="2" borderId="4" xfId="0" applyFont="1" applyFill="1" applyBorder="1"/>
    <xf numFmtId="0" fontId="0" fillId="2" borderId="5" xfId="0" applyFill="1" applyBorder="1"/>
    <xf numFmtId="0" fontId="5" fillId="3" borderId="6" xfId="0" applyFont="1" applyFill="1" applyBorder="1"/>
    <xf numFmtId="0" fontId="0" fillId="3" borderId="7" xfId="0" applyFill="1" applyBorder="1"/>
    <xf numFmtId="0" fontId="0" fillId="10" borderId="24" xfId="0" applyFill="1" applyBorder="1"/>
    <xf numFmtId="0" fontId="1" fillId="6" borderId="25" xfId="0" applyFont="1" applyFill="1" applyBorder="1"/>
    <xf numFmtId="0" fontId="1" fillId="10" borderId="23" xfId="0" applyFont="1" applyFill="1" applyBorder="1"/>
    <xf numFmtId="0" fontId="1" fillId="6" borderId="26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8" borderId="6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23" xfId="0" applyFont="1" applyBorder="1"/>
    <xf numFmtId="0" fontId="1" fillId="0" borderId="28" xfId="0" applyFont="1" applyBorder="1"/>
    <xf numFmtId="0" fontId="1" fillId="0" borderId="24" xfId="0" applyFont="1" applyBorder="1"/>
    <xf numFmtId="0" fontId="1" fillId="12" borderId="14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10" fontId="1" fillId="0" borderId="31" xfId="0" applyNumberFormat="1" applyFont="1" applyBorder="1" applyAlignment="1">
      <alignment horizontal="center" vertical="center"/>
    </xf>
    <xf numFmtId="9" fontId="1" fillId="0" borderId="20" xfId="0" applyNumberFormat="1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/>
    </xf>
    <xf numFmtId="9" fontId="1" fillId="0" borderId="3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justify"/>
    </xf>
    <xf numFmtId="165" fontId="1" fillId="0" borderId="19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49" fontId="1" fillId="15" borderId="15" xfId="0" applyNumberFormat="1" applyFont="1" applyFill="1" applyBorder="1" applyAlignment="1">
      <alignment horizontal="center"/>
    </xf>
    <xf numFmtId="10" fontId="1" fillId="15" borderId="30" xfId="0" applyNumberFormat="1" applyFont="1" applyFill="1" applyBorder="1" applyAlignment="1">
      <alignment horizontal="center"/>
    </xf>
    <xf numFmtId="9" fontId="1" fillId="15" borderId="30" xfId="0" applyNumberFormat="1" applyFont="1" applyFill="1" applyBorder="1" applyAlignment="1">
      <alignment horizontal="center"/>
    </xf>
    <xf numFmtId="0" fontId="1" fillId="15" borderId="19" xfId="0" applyFont="1" applyFill="1" applyBorder="1" applyAlignment="1">
      <alignment horizontal="center"/>
    </xf>
    <xf numFmtId="165" fontId="1" fillId="15" borderId="31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9" fontId="1" fillId="0" borderId="30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0" fontId="1" fillId="0" borderId="30" xfId="0" applyNumberFormat="1" applyFont="1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10" fontId="1" fillId="12" borderId="15" xfId="0" applyNumberFormat="1" applyFont="1" applyFill="1" applyBorder="1" applyAlignment="1">
      <alignment horizontal="center"/>
    </xf>
    <xf numFmtId="9" fontId="1" fillId="12" borderId="30" xfId="0" applyNumberFormat="1" applyFont="1" applyFill="1" applyBorder="1" applyAlignment="1">
      <alignment horizontal="center"/>
    </xf>
    <xf numFmtId="0" fontId="1" fillId="12" borderId="19" xfId="0" applyFont="1" applyFill="1" applyBorder="1" applyAlignment="1">
      <alignment horizontal="center"/>
    </xf>
    <xf numFmtId="165" fontId="1" fillId="12" borderId="19" xfId="0" applyNumberFormat="1" applyFont="1" applyFill="1" applyBorder="1" applyAlignment="1">
      <alignment horizontal="center"/>
    </xf>
    <xf numFmtId="165" fontId="1" fillId="12" borderId="31" xfId="0" applyNumberFormat="1" applyFont="1" applyFill="1" applyBorder="1" applyAlignment="1">
      <alignment horizontal="center"/>
    </xf>
    <xf numFmtId="0" fontId="6" fillId="14" borderId="2" xfId="0" applyFont="1" applyFill="1" applyBorder="1" applyAlignment="1"/>
    <xf numFmtId="0" fontId="6" fillId="14" borderId="29" xfId="0" applyFont="1" applyFill="1" applyBorder="1" applyAlignment="1"/>
    <xf numFmtId="49" fontId="1" fillId="0" borderId="15" xfId="0" applyNumberFormat="1" applyFont="1" applyBorder="1"/>
    <xf numFmtId="0" fontId="1" fillId="0" borderId="30" xfId="0" applyFont="1" applyBorder="1" applyAlignment="1">
      <alignment horizontal="center"/>
    </xf>
    <xf numFmtId="0" fontId="1" fillId="0" borderId="19" xfId="0" applyFont="1" applyBorder="1"/>
    <xf numFmtId="0" fontId="1" fillId="0" borderId="31" xfId="0" applyFont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10" fontId="1" fillId="13" borderId="30" xfId="0" applyNumberFormat="1" applyFont="1" applyFill="1" applyBorder="1" applyAlignment="1">
      <alignment horizontal="center"/>
    </xf>
    <xf numFmtId="9" fontId="1" fillId="13" borderId="16" xfId="0" applyNumberFormat="1" applyFont="1" applyFill="1" applyBorder="1" applyAlignment="1">
      <alignment horizontal="center"/>
    </xf>
    <xf numFmtId="0" fontId="1" fillId="12" borderId="2" xfId="0" applyFont="1" applyFill="1" applyBorder="1"/>
    <xf numFmtId="0" fontId="0" fillId="12" borderId="29" xfId="0" applyFill="1" applyBorder="1"/>
    <xf numFmtId="165" fontId="1" fillId="12" borderId="14" xfId="0" applyNumberFormat="1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/>
    </xf>
    <xf numFmtId="165" fontId="1" fillId="13" borderId="31" xfId="0" applyNumberFormat="1" applyFont="1" applyFill="1" applyBorder="1" applyAlignment="1">
      <alignment horizontal="center"/>
    </xf>
    <xf numFmtId="165" fontId="1" fillId="13" borderId="20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0" fontId="1" fillId="0" borderId="32" xfId="0" applyNumberFormat="1" applyFont="1" applyBorder="1" applyAlignment="1">
      <alignment horizontal="center"/>
    </xf>
    <xf numFmtId="9" fontId="1" fillId="0" borderId="18" xfId="0" applyNumberFormat="1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1" fillId="0" borderId="0" xfId="0" applyFont="1"/>
    <xf numFmtId="0" fontId="1" fillId="9" borderId="2" xfId="0" applyFont="1" applyFill="1" applyBorder="1"/>
    <xf numFmtId="0" fontId="1" fillId="9" borderId="29" xfId="0" applyFont="1" applyFill="1" applyBorder="1"/>
    <xf numFmtId="0" fontId="1" fillId="9" borderId="3" xfId="0" applyFont="1" applyFill="1" applyBorder="1"/>
    <xf numFmtId="0" fontId="1" fillId="9" borderId="14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0" borderId="2" xfId="0" applyFont="1" applyBorder="1"/>
    <xf numFmtId="0" fontId="0" fillId="0" borderId="29" xfId="0" applyBorder="1"/>
    <xf numFmtId="0" fontId="0" fillId="0" borderId="3" xfId="0" applyBorder="1"/>
    <xf numFmtId="165" fontId="1" fillId="0" borderId="14" xfId="0" applyNumberFormat="1" applyFont="1" applyBorder="1" applyAlignment="1">
      <alignment horizontal="center"/>
    </xf>
    <xf numFmtId="0" fontId="1" fillId="0" borderId="17" xfId="0" applyFont="1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21" xfId="0" applyBorder="1"/>
    <xf numFmtId="0" fontId="1" fillId="0" borderId="23" xfId="0" applyFont="1" applyFill="1" applyBorder="1"/>
    <xf numFmtId="0" fontId="0" fillId="0" borderId="28" xfId="0" applyBorder="1"/>
    <xf numFmtId="0" fontId="0" fillId="0" borderId="24" xfId="0" applyBorder="1"/>
    <xf numFmtId="0" fontId="0" fillId="0" borderId="0" xfId="0" applyBorder="1" applyAlignment="1">
      <alignment horizontal="center"/>
    </xf>
    <xf numFmtId="0" fontId="13" fillId="0" borderId="0" xfId="1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2" xfId="0" applyFont="1" applyFill="1" applyBorder="1"/>
    <xf numFmtId="165" fontId="1" fillId="0" borderId="14" xfId="0" applyNumberFormat="1" applyFont="1" applyFill="1" applyBorder="1" applyAlignment="1">
      <alignment horizontal="center"/>
    </xf>
    <xf numFmtId="0" fontId="1" fillId="0" borderId="19" xfId="0" applyFont="1" applyFill="1" applyBorder="1"/>
    <xf numFmtId="165" fontId="1" fillId="0" borderId="31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4" fillId="14" borderId="0" xfId="0" applyFont="1" applyFill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7" fillId="0" borderId="4" xfId="0" applyFont="1" applyBorder="1"/>
    <xf numFmtId="0" fontId="7" fillId="0" borderId="27" xfId="0" applyFont="1" applyBorder="1"/>
    <xf numFmtId="0" fontId="7" fillId="0" borderId="5" xfId="0" applyFont="1" applyBorder="1"/>
    <xf numFmtId="0" fontId="0" fillId="0" borderId="7" xfId="0" applyBorder="1"/>
    <xf numFmtId="0" fontId="0" fillId="7" borderId="28" xfId="0" applyFill="1" applyBorder="1"/>
    <xf numFmtId="0" fontId="0" fillId="13" borderId="28" xfId="0" applyFill="1" applyBorder="1"/>
    <xf numFmtId="0" fontId="1" fillId="0" borderId="8" xfId="0" applyFont="1" applyBorder="1"/>
    <xf numFmtId="0" fontId="0" fillId="7" borderId="9" xfId="0" applyFill="1" applyBorder="1"/>
    <xf numFmtId="0" fontId="6" fillId="11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1" xfId="0" applyFont="1" applyFill="1" applyBorder="1"/>
    <xf numFmtId="0" fontId="0" fillId="0" borderId="0" xfId="0" applyFill="1" applyBorder="1"/>
    <xf numFmtId="0" fontId="0" fillId="0" borderId="27" xfId="0" applyBorder="1"/>
    <xf numFmtId="0" fontId="1" fillId="0" borderId="6" xfId="0" applyFont="1" applyFill="1" applyBorder="1"/>
    <xf numFmtId="0" fontId="15" fillId="9" borderId="14" xfId="0" applyFont="1" applyFill="1" applyBorder="1"/>
    <xf numFmtId="0" fontId="0" fillId="10" borderId="33" xfId="0" applyFill="1" applyBorder="1"/>
    <xf numFmtId="0" fontId="1" fillId="4" borderId="4" xfId="0" applyFont="1" applyFill="1" applyBorder="1"/>
    <xf numFmtId="164" fontId="1" fillId="0" borderId="31" xfId="0" applyNumberFormat="1" applyFont="1" applyBorder="1" applyAlignment="1">
      <alignment horizontal="center"/>
    </xf>
    <xf numFmtId="10" fontId="1" fillId="12" borderId="30" xfId="0" applyNumberFormat="1" applyFont="1" applyFill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6" fillId="11" borderId="2" xfId="0" applyFont="1" applyFill="1" applyBorder="1" applyAlignment="1">
      <alignment horizontal="left"/>
    </xf>
    <xf numFmtId="0" fontId="16" fillId="0" borderId="0" xfId="0" applyFont="1" applyFill="1" applyBorder="1"/>
    <xf numFmtId="14" fontId="10" fillId="11" borderId="0" xfId="0" applyNumberFormat="1" applyFont="1" applyFill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1" fillId="0" borderId="32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7" fillId="0" borderId="26" xfId="0" applyFont="1" applyBorder="1"/>
    <xf numFmtId="0" fontId="7" fillId="0" borderId="8" xfId="0" applyFont="1" applyBorder="1"/>
    <xf numFmtId="10" fontId="2" fillId="0" borderId="0" xfId="0" applyNumberFormat="1" applyFont="1"/>
    <xf numFmtId="9" fontId="2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16" borderId="1" xfId="0" applyFont="1" applyFill="1" applyBorder="1"/>
    <xf numFmtId="0" fontId="1" fillId="13" borderId="1" xfId="0" applyFont="1" applyFill="1" applyBorder="1"/>
    <xf numFmtId="0" fontId="1" fillId="17" borderId="1" xfId="0" applyFont="1" applyFill="1" applyBorder="1"/>
    <xf numFmtId="0" fontId="1" fillId="18" borderId="1" xfId="0" applyFont="1" applyFill="1" applyBorder="1"/>
    <xf numFmtId="0" fontId="1" fillId="10" borderId="1" xfId="0" applyFont="1" applyFill="1" applyBorder="1"/>
    <xf numFmtId="0" fontId="1" fillId="10" borderId="25" xfId="0" applyFont="1" applyFill="1" applyBorder="1"/>
    <xf numFmtId="0" fontId="1" fillId="10" borderId="26" xfId="0" applyFont="1" applyFill="1" applyBorder="1"/>
    <xf numFmtId="0" fontId="3" fillId="10" borderId="8" xfId="0" applyFont="1" applyFill="1" applyBorder="1"/>
    <xf numFmtId="0" fontId="3" fillId="10" borderId="9" xfId="0" applyFont="1" applyFill="1" applyBorder="1"/>
    <xf numFmtId="0" fontId="1" fillId="19" borderId="1" xfId="0" applyFont="1" applyFill="1" applyBorder="1"/>
    <xf numFmtId="0" fontId="1" fillId="13" borderId="12" xfId="0" applyFont="1" applyFill="1" applyBorder="1"/>
    <xf numFmtId="0" fontId="1" fillId="13" borderId="5" xfId="0" applyFont="1" applyFill="1" applyBorder="1" applyAlignment="1">
      <alignment horizontal="left"/>
    </xf>
    <xf numFmtId="0" fontId="1" fillId="13" borderId="6" xfId="0" applyFont="1" applyFill="1" applyBorder="1"/>
    <xf numFmtId="0" fontId="1" fillId="13" borderId="7" xfId="0" applyFont="1" applyFill="1" applyBorder="1" applyAlignment="1">
      <alignment horizontal="left"/>
    </xf>
    <xf numFmtId="0" fontId="1" fillId="13" borderId="10" xfId="0" applyFont="1" applyFill="1" applyBorder="1"/>
    <xf numFmtId="0" fontId="1" fillId="13" borderId="1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1" fillId="13" borderId="26" xfId="0" applyFont="1" applyFill="1" applyBorder="1"/>
    <xf numFmtId="0" fontId="1" fillId="8" borderId="25" xfId="0" applyFont="1" applyFill="1" applyBorder="1"/>
    <xf numFmtId="0" fontId="1" fillId="8" borderId="26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0" fontId="1" fillId="18" borderId="12" xfId="0" applyFont="1" applyFill="1" applyBorder="1"/>
    <xf numFmtId="0" fontId="1" fillId="18" borderId="5" xfId="0" applyFont="1" applyFill="1" applyBorder="1" applyAlignment="1">
      <alignment horizontal="left"/>
    </xf>
    <xf numFmtId="0" fontId="1" fillId="18" borderId="6" xfId="0" applyFont="1" applyFill="1" applyBorder="1"/>
    <xf numFmtId="0" fontId="1" fillId="18" borderId="7" xfId="0" applyFont="1" applyFill="1" applyBorder="1" applyAlignment="1">
      <alignment horizontal="left"/>
    </xf>
    <xf numFmtId="0" fontId="1" fillId="18" borderId="10" xfId="0" applyFont="1" applyFill="1" applyBorder="1"/>
    <xf numFmtId="0" fontId="1" fillId="18" borderId="1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17" fillId="7" borderId="2" xfId="0" applyFont="1" applyFill="1" applyBorder="1"/>
    <xf numFmtId="0" fontId="17" fillId="7" borderId="3" xfId="0" applyFont="1" applyFill="1" applyBorder="1"/>
    <xf numFmtId="0" fontId="1" fillId="18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0" fontId="0" fillId="20" borderId="15" xfId="0" applyFill="1" applyBorder="1"/>
    <xf numFmtId="0" fontId="0" fillId="20" borderId="16" xfId="0" applyFill="1" applyBorder="1"/>
    <xf numFmtId="0" fontId="0" fillId="8" borderId="19" xfId="0" applyFill="1" applyBorder="1"/>
    <xf numFmtId="0" fontId="0" fillId="8" borderId="20" xfId="0" applyFill="1" applyBorder="1"/>
    <xf numFmtId="0" fontId="8" fillId="0" borderId="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11" borderId="30" xfId="0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/>
    </xf>
    <xf numFmtId="0" fontId="6" fillId="11" borderId="29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165" fontId="1" fillId="8" borderId="30" xfId="0" applyNumberFormat="1" applyFont="1" applyFill="1" applyBorder="1" applyAlignment="1">
      <alignment horizontal="center"/>
    </xf>
    <xf numFmtId="165" fontId="1" fillId="8" borderId="9" xfId="0" applyNumberFormat="1" applyFont="1" applyFill="1" applyBorder="1" applyAlignment="1">
      <alignment horizontal="center"/>
    </xf>
    <xf numFmtId="165" fontId="1" fillId="8" borderId="16" xfId="0" applyNumberFormat="1" applyFont="1" applyFill="1" applyBorder="1" applyAlignment="1">
      <alignment horizontal="center"/>
    </xf>
    <xf numFmtId="165" fontId="1" fillId="8" borderId="8" xfId="0" applyNumberFormat="1" applyFont="1" applyFill="1" applyBorder="1" applyAlignment="1">
      <alignment horizontal="center"/>
    </xf>
    <xf numFmtId="49" fontId="1" fillId="8" borderId="14" xfId="0" applyNumberFormat="1" applyFont="1" applyFill="1" applyBorder="1" applyAlignment="1">
      <alignment horizontal="center"/>
    </xf>
    <xf numFmtId="2" fontId="1" fillId="8" borderId="1" xfId="0" applyNumberFormat="1" applyFont="1" applyFill="1" applyBorder="1"/>
    <xf numFmtId="2" fontId="1" fillId="6" borderId="1" xfId="0" applyNumberFormat="1" applyFont="1" applyFill="1" applyBorder="1"/>
    <xf numFmtId="2" fontId="0" fillId="0" borderId="0" xfId="0" applyNumberFormat="1"/>
    <xf numFmtId="2" fontId="1" fillId="0" borderId="1" xfId="0" applyNumberFormat="1" applyFont="1" applyBorder="1"/>
    <xf numFmtId="2" fontId="1" fillId="0" borderId="9" xfId="0" applyNumberFormat="1" applyFont="1" applyBorder="1"/>
    <xf numFmtId="2" fontId="1" fillId="10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ECFF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ramitar08.com/max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ramitar08.com/max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ramitar08.com/max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ramitar08.com/max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ramitar08.com/max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29</xdr:row>
      <xdr:rowOff>19050</xdr:rowOff>
    </xdr:from>
    <xdr:to>
      <xdr:col>7</xdr:col>
      <xdr:colOff>236235</xdr:colOff>
      <xdr:row>32</xdr:row>
      <xdr:rowOff>212978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5905500"/>
          <a:ext cx="912510" cy="870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28</xdr:row>
      <xdr:rowOff>180975</xdr:rowOff>
    </xdr:from>
    <xdr:to>
      <xdr:col>7</xdr:col>
      <xdr:colOff>312435</xdr:colOff>
      <xdr:row>32</xdr:row>
      <xdr:rowOff>184403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5876925"/>
          <a:ext cx="912510" cy="8702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28</xdr:row>
      <xdr:rowOff>171450</xdr:rowOff>
    </xdr:from>
    <xdr:to>
      <xdr:col>7</xdr:col>
      <xdr:colOff>217185</xdr:colOff>
      <xdr:row>32</xdr:row>
      <xdr:rowOff>174878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5867400"/>
          <a:ext cx="912510" cy="8702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847725</xdr:colOff>
      <xdr:row>29</xdr:row>
      <xdr:rowOff>19050</xdr:rowOff>
    </xdr:from>
    <xdr:to>
      <xdr:col>7</xdr:col>
      <xdr:colOff>274335</xdr:colOff>
      <xdr:row>32</xdr:row>
      <xdr:rowOff>212978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5905500"/>
          <a:ext cx="912510" cy="8702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16</xdr:row>
      <xdr:rowOff>95250</xdr:rowOff>
    </xdr:from>
    <xdr:to>
      <xdr:col>1</xdr:col>
      <xdr:colOff>998235</xdr:colOff>
      <xdr:row>20</xdr:row>
      <xdr:rowOff>285750</xdr:rowOff>
    </xdr:to>
    <xdr:pic>
      <xdr:nvPicPr>
        <xdr:cNvPr id="3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3495675"/>
          <a:ext cx="912510" cy="981075"/>
        </a:xfrm>
        <a:prstGeom prst="rect">
          <a:avLst/>
        </a:prstGeom>
      </xdr:spPr>
    </xdr:pic>
    <xdr:clientData/>
  </xdr:twoCellAnchor>
  <xdr:oneCellAnchor>
    <xdr:from>
      <xdr:col>8</xdr:col>
      <xdr:colOff>85725</xdr:colOff>
      <xdr:row>16</xdr:row>
      <xdr:rowOff>95250</xdr:rowOff>
    </xdr:from>
    <xdr:ext cx="912510" cy="981075"/>
    <xdr:pic>
      <xdr:nvPicPr>
        <xdr:cNvPr id="4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3486150"/>
          <a:ext cx="912510" cy="98107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16</xdr:row>
      <xdr:rowOff>95250</xdr:rowOff>
    </xdr:from>
    <xdr:ext cx="912510" cy="981075"/>
    <xdr:pic>
      <xdr:nvPicPr>
        <xdr:cNvPr id="5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467100"/>
          <a:ext cx="912510" cy="981075"/>
        </a:xfrm>
        <a:prstGeom prst="rect">
          <a:avLst/>
        </a:prstGeom>
      </xdr:spPr>
    </xdr:pic>
    <xdr:clientData/>
  </xdr:oneCellAnchor>
  <xdr:oneCellAnchor>
    <xdr:from>
      <xdr:col>21</xdr:col>
      <xdr:colOff>85725</xdr:colOff>
      <xdr:row>16</xdr:row>
      <xdr:rowOff>95250</xdr:rowOff>
    </xdr:from>
    <xdr:ext cx="912510" cy="981075"/>
    <xdr:pic>
      <xdr:nvPicPr>
        <xdr:cNvPr id="6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0075" y="3467100"/>
          <a:ext cx="912510" cy="9810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84260</xdr:colOff>
      <xdr:row>21</xdr:row>
      <xdr:rowOff>0</xdr:rowOff>
    </xdr:from>
    <xdr:to>
      <xdr:col>6</xdr:col>
      <xdr:colOff>517345</xdr:colOff>
      <xdr:row>27</xdr:row>
      <xdr:rowOff>115580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160" y="4286250"/>
          <a:ext cx="1369710" cy="137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ramitar08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J33" sqref="J33"/>
    </sheetView>
  </sheetViews>
  <sheetFormatPr baseColWidth="10" defaultRowHeight="15" x14ac:dyDescent="0.25"/>
  <cols>
    <col min="1" max="1" width="26.7109375" customWidth="1"/>
    <col min="2" max="2" width="15.85546875" bestFit="1" customWidth="1"/>
    <col min="3" max="3" width="12.42578125" customWidth="1"/>
    <col min="4" max="4" width="13.7109375" bestFit="1" customWidth="1"/>
    <col min="5" max="5" width="17.5703125" style="6" customWidth="1"/>
    <col min="7" max="7" width="22.28515625" bestFit="1" customWidth="1"/>
  </cols>
  <sheetData>
    <row r="1" spans="1:9" ht="21.75" thickBot="1" x14ac:dyDescent="0.4">
      <c r="A1" s="129" t="s">
        <v>33</v>
      </c>
      <c r="B1" s="32" t="s">
        <v>0</v>
      </c>
      <c r="C1" s="33"/>
    </row>
    <row r="2" spans="1:9" ht="23.25" thickBot="1" x14ac:dyDescent="0.4">
      <c r="A2" s="129" t="s">
        <v>96</v>
      </c>
      <c r="B2" s="34" t="s">
        <v>1</v>
      </c>
      <c r="C2" s="35"/>
      <c r="G2" s="149" t="s">
        <v>118</v>
      </c>
    </row>
    <row r="3" spans="1:9" ht="21.75" thickBot="1" x14ac:dyDescent="0.4">
      <c r="A3" s="129" t="s">
        <v>34</v>
      </c>
      <c r="B3" s="38" t="s">
        <v>42</v>
      </c>
      <c r="C3" s="36"/>
      <c r="D3" s="194" t="s">
        <v>21</v>
      </c>
      <c r="E3" s="195"/>
      <c r="G3" s="42" t="s">
        <v>128</v>
      </c>
      <c r="H3" s="147"/>
      <c r="I3" s="43"/>
    </row>
    <row r="4" spans="1:9" x14ac:dyDescent="0.25">
      <c r="A4" s="145"/>
      <c r="B4" s="171"/>
      <c r="D4" s="196" t="s">
        <v>22</v>
      </c>
      <c r="E4" s="197"/>
      <c r="G4" s="46" t="s">
        <v>67</v>
      </c>
      <c r="H4" s="30"/>
      <c r="I4" s="45"/>
    </row>
    <row r="5" spans="1:9" x14ac:dyDescent="0.25">
      <c r="A5" s="173" t="s">
        <v>9</v>
      </c>
      <c r="B5" s="174">
        <f>C1*1.5/100</f>
        <v>0</v>
      </c>
      <c r="C5" s="163">
        <v>1.4999999999999999E-2</v>
      </c>
      <c r="D5" s="196" t="s">
        <v>23</v>
      </c>
      <c r="E5" s="197"/>
      <c r="G5" s="46" t="s">
        <v>69</v>
      </c>
      <c r="H5" s="24"/>
      <c r="I5" s="45"/>
    </row>
    <row r="6" spans="1:9" x14ac:dyDescent="0.25">
      <c r="A6" s="173" t="s">
        <v>2</v>
      </c>
      <c r="B6" s="174">
        <f>C3*1.2/100</f>
        <v>0</v>
      </c>
      <c r="C6" s="163">
        <v>1.2E-2</v>
      </c>
      <c r="D6" s="196" t="s">
        <v>24</v>
      </c>
      <c r="E6" s="197"/>
      <c r="G6" s="148" t="s">
        <v>124</v>
      </c>
      <c r="H6" s="145"/>
      <c r="I6" s="45"/>
    </row>
    <row r="7" spans="1:9" x14ac:dyDescent="0.25">
      <c r="A7" s="173" t="s">
        <v>3</v>
      </c>
      <c r="B7" s="173">
        <f>ARANCELES!E19</f>
        <v>360</v>
      </c>
      <c r="D7" s="196" t="s">
        <v>120</v>
      </c>
      <c r="E7" s="197"/>
      <c r="G7" s="148" t="s">
        <v>125</v>
      </c>
      <c r="H7" s="145"/>
      <c r="I7" s="45"/>
    </row>
    <row r="8" spans="1:9" x14ac:dyDescent="0.25">
      <c r="A8" s="173" t="s">
        <v>4</v>
      </c>
      <c r="B8" s="173">
        <f>ARANCELES!E20</f>
        <v>390</v>
      </c>
      <c r="D8" s="196" t="s">
        <v>25</v>
      </c>
      <c r="E8" s="197"/>
      <c r="G8" s="148" t="s">
        <v>70</v>
      </c>
      <c r="H8" s="145"/>
      <c r="I8" s="45"/>
    </row>
    <row r="9" spans="1:9" x14ac:dyDescent="0.25">
      <c r="A9" s="173" t="s">
        <v>5</v>
      </c>
      <c r="B9" s="173">
        <f>ARANCELES!E25</f>
        <v>305</v>
      </c>
      <c r="D9" s="196" t="s">
        <v>38</v>
      </c>
      <c r="E9" s="197"/>
      <c r="G9" s="46" t="s">
        <v>64</v>
      </c>
      <c r="H9" s="30"/>
      <c r="I9" s="45"/>
    </row>
    <row r="10" spans="1:9" x14ac:dyDescent="0.25">
      <c r="A10" s="173" t="s">
        <v>6</v>
      </c>
      <c r="B10" s="173">
        <f>ARANCELES!E25</f>
        <v>305</v>
      </c>
      <c r="D10" s="196" t="s">
        <v>26</v>
      </c>
      <c r="E10" s="197"/>
      <c r="G10" s="44" t="s">
        <v>65</v>
      </c>
      <c r="H10" s="21" t="s">
        <v>66</v>
      </c>
      <c r="I10" s="45"/>
    </row>
    <row r="11" spans="1:9" x14ac:dyDescent="0.25">
      <c r="A11" s="173" t="s">
        <v>7</v>
      </c>
      <c r="B11" s="173">
        <f>ARANCELES!E24</f>
        <v>305</v>
      </c>
      <c r="D11" s="198" t="s">
        <v>27</v>
      </c>
      <c r="E11" s="199"/>
      <c r="G11" s="46"/>
      <c r="H11" s="21" t="s">
        <v>67</v>
      </c>
      <c r="I11" s="45"/>
    </row>
    <row r="12" spans="1:9" x14ac:dyDescent="0.25">
      <c r="A12" s="173" t="s">
        <v>8</v>
      </c>
      <c r="B12" s="173">
        <f>FORMULARIOS!C17</f>
        <v>786</v>
      </c>
      <c r="D12" s="21" t="s">
        <v>39</v>
      </c>
      <c r="E12" s="22"/>
      <c r="G12" s="46"/>
      <c r="H12" s="21" t="s">
        <v>68</v>
      </c>
      <c r="I12" s="45"/>
    </row>
    <row r="13" spans="1:9" x14ac:dyDescent="0.25">
      <c r="A13" s="173" t="s">
        <v>132</v>
      </c>
      <c r="B13" s="173">
        <v>108.8</v>
      </c>
      <c r="D13" s="175" t="s">
        <v>28</v>
      </c>
      <c r="E13" s="200"/>
      <c r="G13" s="46" t="s">
        <v>126</v>
      </c>
      <c r="H13" s="30"/>
      <c r="I13" s="45"/>
    </row>
    <row r="14" spans="1:9" x14ac:dyDescent="0.25">
      <c r="A14" s="173" t="s">
        <v>36</v>
      </c>
      <c r="B14" s="173">
        <v>1800</v>
      </c>
      <c r="C14" s="18" t="s">
        <v>164</v>
      </c>
      <c r="D14" s="175" t="s">
        <v>29</v>
      </c>
      <c r="E14" s="200"/>
      <c r="G14" s="46" t="s">
        <v>127</v>
      </c>
      <c r="H14" s="30"/>
      <c r="I14" s="45"/>
    </row>
    <row r="15" spans="1:9" ht="15.75" thickBot="1" x14ac:dyDescent="0.3">
      <c r="A15" s="173" t="s">
        <v>10</v>
      </c>
      <c r="B15" s="173">
        <v>7000</v>
      </c>
      <c r="D15" s="175" t="s">
        <v>30</v>
      </c>
      <c r="E15" s="200"/>
      <c r="G15" s="47" t="s">
        <v>117</v>
      </c>
      <c r="H15" s="48"/>
      <c r="I15" s="49"/>
    </row>
    <row r="16" spans="1:9" ht="15.75" thickBot="1" x14ac:dyDescent="0.3">
      <c r="A16" s="173" t="s">
        <v>11</v>
      </c>
      <c r="B16" s="173">
        <f>C16</f>
        <v>800</v>
      </c>
      <c r="C16" s="1">
        <f>FORMULARIOS!J9</f>
        <v>800</v>
      </c>
      <c r="D16" s="2"/>
      <c r="E16" s="8"/>
      <c r="I16" s="2"/>
    </row>
    <row r="17" spans="1:11" ht="15.75" thickBot="1" x14ac:dyDescent="0.3">
      <c r="A17" s="173" t="s">
        <v>12</v>
      </c>
      <c r="B17" s="173"/>
      <c r="C17" s="1">
        <f>FORMULARIOS!D21</f>
        <v>1500</v>
      </c>
      <c r="D17" s="12" t="s">
        <v>31</v>
      </c>
      <c r="E17" s="13">
        <f>B4+B5+B6+B7+B8+B9+B10+B11+B12+B19+B20+B21+B25+B26+B27+B28</f>
        <v>2451</v>
      </c>
      <c r="G17" s="42" t="s">
        <v>71</v>
      </c>
      <c r="H17" s="43"/>
      <c r="I17" s="2"/>
      <c r="J17" s="207" t="s">
        <v>160</v>
      </c>
      <c r="K17" s="208"/>
    </row>
    <row r="18" spans="1:11" ht="15.75" thickBot="1" x14ac:dyDescent="0.3">
      <c r="A18" s="173" t="s">
        <v>13</v>
      </c>
      <c r="B18" s="173">
        <f>FORMULARIOS!J10</f>
        <v>1100</v>
      </c>
      <c r="D18" s="1"/>
      <c r="G18" s="46" t="s">
        <v>72</v>
      </c>
      <c r="H18" s="45"/>
      <c r="I18" s="2"/>
      <c r="J18" s="209"/>
      <c r="K18" s="210"/>
    </row>
    <row r="19" spans="1:11" ht="15.75" thickBot="1" x14ac:dyDescent="0.3">
      <c r="A19" s="21" t="s">
        <v>14</v>
      </c>
      <c r="B19" s="21"/>
      <c r="D19" s="1">
        <f>ARANCELES!E20</f>
        <v>390</v>
      </c>
      <c r="G19" s="165" t="s">
        <v>141</v>
      </c>
      <c r="H19" s="166"/>
    </row>
    <row r="20" spans="1:11" ht="15.75" thickBot="1" x14ac:dyDescent="0.3">
      <c r="A20" s="21" t="s">
        <v>15</v>
      </c>
      <c r="B20" s="21"/>
      <c r="D20" s="1">
        <f>ARANCELES!E26</f>
        <v>580</v>
      </c>
      <c r="G20" s="118" t="s">
        <v>140</v>
      </c>
      <c r="H20" s="120"/>
      <c r="I20" s="146"/>
      <c r="J20" s="207" t="s">
        <v>161</v>
      </c>
      <c r="K20" s="208"/>
    </row>
    <row r="21" spans="1:11" ht="15.75" thickBot="1" x14ac:dyDescent="0.3">
      <c r="A21" s="21" t="s">
        <v>16</v>
      </c>
      <c r="B21" s="21"/>
      <c r="D21" s="1">
        <f>ARANCELES!E21</f>
        <v>350</v>
      </c>
      <c r="J21" s="209"/>
      <c r="K21" s="210"/>
    </row>
    <row r="22" spans="1:11" ht="15.75" thickBot="1" x14ac:dyDescent="0.3">
      <c r="A22" s="21" t="s">
        <v>62</v>
      </c>
      <c r="B22" s="21"/>
      <c r="D22" s="1">
        <f>FORMULARIOS!J4</f>
        <v>650</v>
      </c>
      <c r="G22" s="84" t="s">
        <v>82</v>
      </c>
      <c r="H22" s="85" t="s">
        <v>40</v>
      </c>
      <c r="I22" s="132"/>
    </row>
    <row r="23" spans="1:11" x14ac:dyDescent="0.25">
      <c r="A23" s="21" t="s">
        <v>63</v>
      </c>
      <c r="B23" s="21"/>
      <c r="D23" s="1">
        <f>FORMULARIOS!J6</f>
        <v>650</v>
      </c>
      <c r="G23" s="87" t="s">
        <v>89</v>
      </c>
      <c r="H23" s="73">
        <v>1.4999999999999999E-2</v>
      </c>
      <c r="I23" s="130"/>
    </row>
    <row r="24" spans="1:11" ht="15.75" thickBot="1" x14ac:dyDescent="0.3">
      <c r="A24" s="21" t="s">
        <v>37</v>
      </c>
      <c r="B24" s="21"/>
      <c r="D24" s="1">
        <f>FORMULARIOS!J7</f>
        <v>800</v>
      </c>
      <c r="G24" s="89" t="s">
        <v>80</v>
      </c>
      <c r="H24" s="63">
        <f>ARANCELES!F12</f>
        <v>1550</v>
      </c>
      <c r="I24" s="131"/>
    </row>
    <row r="25" spans="1:11" x14ac:dyDescent="0.25">
      <c r="A25" s="21" t="s">
        <v>17</v>
      </c>
      <c r="B25" s="21"/>
      <c r="D25" s="1">
        <f>ARANCELES!E27</f>
        <v>350</v>
      </c>
      <c r="G25" s="90" t="s">
        <v>90</v>
      </c>
      <c r="H25" s="91">
        <v>1.4999999999999999E-2</v>
      </c>
      <c r="I25" s="130"/>
    </row>
    <row r="26" spans="1:11" ht="15.75" thickBot="1" x14ac:dyDescent="0.3">
      <c r="A26" s="21" t="s">
        <v>18</v>
      </c>
      <c r="B26" s="21"/>
      <c r="D26" s="1">
        <f>ARANCELES!E28</f>
        <v>580</v>
      </c>
      <c r="G26" s="96" t="s">
        <v>92</v>
      </c>
      <c r="H26" s="97">
        <f>ARANCELES!F14</f>
        <v>2450</v>
      </c>
      <c r="I26" s="131"/>
    </row>
    <row r="27" spans="1:11" x14ac:dyDescent="0.25">
      <c r="A27" s="21" t="s">
        <v>19</v>
      </c>
      <c r="B27" s="230">
        <f>F33</f>
        <v>0</v>
      </c>
      <c r="D27" s="18" t="s">
        <v>139</v>
      </c>
      <c r="G27" s="99" t="s">
        <v>85</v>
      </c>
      <c r="H27" s="100">
        <v>1.4999999999999999E-2</v>
      </c>
      <c r="I27" s="130"/>
    </row>
    <row r="28" spans="1:11" ht="15.75" thickBot="1" x14ac:dyDescent="0.3">
      <c r="A28" s="21" t="s">
        <v>20</v>
      </c>
      <c r="B28" s="21"/>
      <c r="C28" s="1"/>
      <c r="G28" s="102" t="s">
        <v>86</v>
      </c>
      <c r="H28" s="63">
        <f>ARANCELES!F16</f>
        <v>3300</v>
      </c>
      <c r="I28" s="131"/>
    </row>
    <row r="29" spans="1:11" x14ac:dyDescent="0.25">
      <c r="A29" s="21" t="s">
        <v>144</v>
      </c>
      <c r="B29" s="21"/>
      <c r="C29" s="1"/>
      <c r="E29" s="143" t="s">
        <v>122</v>
      </c>
    </row>
    <row r="30" spans="1:11" ht="15.75" thickBot="1" x14ac:dyDescent="0.3">
      <c r="A30" s="190" t="s">
        <v>133</v>
      </c>
      <c r="B30" s="191"/>
      <c r="C30" s="1"/>
      <c r="D30" s="1">
        <f>FORMULARIOS!C12</f>
        <v>1100</v>
      </c>
      <c r="E30" s="160" t="s">
        <v>123</v>
      </c>
      <c r="F30" s="30">
        <v>0</v>
      </c>
    </row>
    <row r="31" spans="1:11" ht="21.75" thickBot="1" x14ac:dyDescent="0.4">
      <c r="A31" s="192" t="s">
        <v>32</v>
      </c>
      <c r="B31" s="193">
        <f>B4+B5+B6+B7+B8+B9+B10+B11+B12+B13+B14+B15+B16+B17+B18+B19+B20+B21+B22+B23+B24+B25+B26+B27+B28+B29+B30</f>
        <v>13259.8</v>
      </c>
      <c r="C31" s="1"/>
      <c r="E31" s="160" t="s">
        <v>136</v>
      </c>
      <c r="F31" s="233">
        <f>B6*0.0949/100*F30</f>
        <v>0</v>
      </c>
    </row>
    <row r="32" spans="1:11" ht="15.75" thickBot="1" x14ac:dyDescent="0.3">
      <c r="B32" s="2"/>
      <c r="C32" s="1"/>
      <c r="E32" s="161" t="s">
        <v>137</v>
      </c>
      <c r="F32" s="233">
        <f>B6*0.1449/100*F30</f>
        <v>0</v>
      </c>
    </row>
    <row r="33" spans="1:6" ht="21.75" thickBot="1" x14ac:dyDescent="0.4">
      <c r="A33" s="14" t="s">
        <v>35</v>
      </c>
      <c r="B33" s="15"/>
      <c r="C33" s="1"/>
      <c r="E33" s="162" t="s">
        <v>138</v>
      </c>
      <c r="F33" s="234">
        <f>F31+F32</f>
        <v>0</v>
      </c>
    </row>
    <row r="34" spans="1:6" x14ac:dyDescent="0.25">
      <c r="B34" s="2"/>
      <c r="C34" s="1"/>
      <c r="E34" t="s">
        <v>163</v>
      </c>
      <c r="F34" s="232">
        <f>F33+B6</f>
        <v>0</v>
      </c>
    </row>
    <row r="35" spans="1:6" x14ac:dyDescent="0.25">
      <c r="B35" s="2"/>
      <c r="C35" s="1"/>
      <c r="E35"/>
    </row>
    <row r="36" spans="1:6" x14ac:dyDescent="0.25">
      <c r="B36" s="2"/>
      <c r="C36" s="1"/>
      <c r="E3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D21" sqref="D21"/>
    </sheetView>
  </sheetViews>
  <sheetFormatPr baseColWidth="10" defaultRowHeight="15" x14ac:dyDescent="0.25"/>
  <cols>
    <col min="1" max="1" width="26.7109375" customWidth="1"/>
    <col min="2" max="2" width="15.85546875" bestFit="1" customWidth="1"/>
    <col min="3" max="3" width="12.42578125" customWidth="1"/>
    <col min="4" max="4" width="13.7109375" bestFit="1" customWidth="1"/>
    <col min="5" max="5" width="17.5703125" style="6" customWidth="1"/>
    <col min="7" max="7" width="22.28515625" bestFit="1" customWidth="1"/>
  </cols>
  <sheetData>
    <row r="1" spans="1:16" ht="21.75" thickBot="1" x14ac:dyDescent="0.4">
      <c r="A1" s="129" t="s">
        <v>33</v>
      </c>
      <c r="B1" s="32" t="s">
        <v>0</v>
      </c>
      <c r="C1" s="33"/>
    </row>
    <row r="2" spans="1:16" ht="23.25" thickBot="1" x14ac:dyDescent="0.4">
      <c r="A2" s="129" t="s">
        <v>96</v>
      </c>
      <c r="B2" s="34" t="s">
        <v>1</v>
      </c>
      <c r="C2" s="35"/>
      <c r="G2" s="149" t="s">
        <v>118</v>
      </c>
      <c r="K2" s="146"/>
      <c r="L2" s="146"/>
      <c r="M2" s="146"/>
      <c r="N2" s="146"/>
      <c r="O2" s="146"/>
      <c r="P2" s="146"/>
    </row>
    <row r="3" spans="1:16" ht="21.75" thickBot="1" x14ac:dyDescent="0.4">
      <c r="A3" s="129" t="s">
        <v>121</v>
      </c>
      <c r="B3" s="38" t="s">
        <v>42</v>
      </c>
      <c r="C3" s="150"/>
      <c r="D3" s="151" t="s">
        <v>21</v>
      </c>
      <c r="E3" s="9"/>
      <c r="G3" s="42" t="s">
        <v>128</v>
      </c>
      <c r="H3" s="147"/>
      <c r="I3" s="43"/>
      <c r="K3" s="146"/>
      <c r="L3" s="146"/>
      <c r="M3" s="146"/>
      <c r="N3" s="146"/>
      <c r="O3" s="146"/>
      <c r="P3" s="146"/>
    </row>
    <row r="4" spans="1:16" x14ac:dyDescent="0.25">
      <c r="A4" s="145"/>
      <c r="B4" s="171"/>
      <c r="D4" s="10" t="s">
        <v>22</v>
      </c>
      <c r="E4" s="11"/>
      <c r="G4" s="46" t="s">
        <v>67</v>
      </c>
      <c r="H4" s="30"/>
      <c r="I4" s="45"/>
      <c r="K4" s="146"/>
      <c r="L4" s="144"/>
      <c r="M4" s="146"/>
      <c r="N4" s="144"/>
      <c r="O4" s="146"/>
      <c r="P4" s="146"/>
    </row>
    <row r="5" spans="1:16" x14ac:dyDescent="0.25">
      <c r="A5" s="4" t="s">
        <v>156</v>
      </c>
      <c r="B5" s="16">
        <f>C1*2/100</f>
        <v>0</v>
      </c>
      <c r="C5" s="164">
        <v>0.02</v>
      </c>
      <c r="D5" s="10" t="s">
        <v>23</v>
      </c>
      <c r="E5" s="11"/>
      <c r="G5" s="46" t="s">
        <v>69</v>
      </c>
      <c r="H5" s="24"/>
      <c r="I5" s="45"/>
      <c r="K5" s="146"/>
      <c r="L5" s="144"/>
      <c r="M5" s="144"/>
      <c r="N5" s="144"/>
      <c r="O5" s="146"/>
      <c r="P5" s="146"/>
    </row>
    <row r="6" spans="1:16" x14ac:dyDescent="0.25">
      <c r="A6" s="4" t="s">
        <v>2</v>
      </c>
      <c r="B6" s="17">
        <f>C3*1.2/100</f>
        <v>0</v>
      </c>
      <c r="C6" s="163">
        <v>1.2E-2</v>
      </c>
      <c r="D6" s="10" t="s">
        <v>24</v>
      </c>
      <c r="E6" s="11"/>
      <c r="G6" s="148" t="s">
        <v>124</v>
      </c>
      <c r="H6" s="145"/>
      <c r="I6" s="45"/>
      <c r="K6" s="146"/>
      <c r="L6" s="144"/>
      <c r="M6" s="144"/>
      <c r="N6" s="144"/>
      <c r="O6" s="146"/>
      <c r="P6" s="146"/>
    </row>
    <row r="7" spans="1:16" x14ac:dyDescent="0.25">
      <c r="A7" s="4" t="s">
        <v>3</v>
      </c>
      <c r="B7" s="4">
        <f>ARANCELES!E19</f>
        <v>360</v>
      </c>
      <c r="D7" s="10" t="s">
        <v>120</v>
      </c>
      <c r="E7" s="11"/>
      <c r="G7" s="148" t="s">
        <v>125</v>
      </c>
      <c r="H7" s="145"/>
      <c r="I7" s="45"/>
      <c r="K7" s="146"/>
      <c r="L7" s="144"/>
      <c r="M7" s="144"/>
      <c r="N7" s="144"/>
      <c r="O7" s="146"/>
      <c r="P7" s="146"/>
    </row>
    <row r="8" spans="1:16" x14ac:dyDescent="0.25">
      <c r="A8" s="4" t="s">
        <v>4</v>
      </c>
      <c r="B8" s="4">
        <f>ARANCELES!E20</f>
        <v>390</v>
      </c>
      <c r="D8" s="10" t="s">
        <v>25</v>
      </c>
      <c r="E8" s="11"/>
      <c r="G8" s="148" t="s">
        <v>70</v>
      </c>
      <c r="H8" s="145"/>
      <c r="I8" s="45"/>
      <c r="K8" s="146"/>
      <c r="L8" s="144"/>
      <c r="M8" s="144"/>
      <c r="N8" s="144"/>
      <c r="O8" s="146"/>
      <c r="P8" s="146"/>
    </row>
    <row r="9" spans="1:16" x14ac:dyDescent="0.25">
      <c r="A9" s="4" t="s">
        <v>5</v>
      </c>
      <c r="B9" s="4">
        <f>ARANCELES!E25</f>
        <v>305</v>
      </c>
      <c r="D9" s="10" t="s">
        <v>38</v>
      </c>
      <c r="E9" s="11"/>
      <c r="G9" s="46" t="s">
        <v>64</v>
      </c>
      <c r="H9" s="30"/>
      <c r="I9" s="45"/>
      <c r="K9" s="146"/>
      <c r="L9" s="144"/>
      <c r="M9" s="144"/>
      <c r="N9" s="144"/>
      <c r="O9" s="146"/>
      <c r="P9" s="146"/>
    </row>
    <row r="10" spans="1:16" x14ac:dyDescent="0.25">
      <c r="A10" s="4" t="s">
        <v>6</v>
      </c>
      <c r="B10" s="4">
        <f>ARANCELES!E25</f>
        <v>305</v>
      </c>
      <c r="D10" s="10" t="s">
        <v>26</v>
      </c>
      <c r="E10" s="11"/>
      <c r="G10" s="44" t="s">
        <v>65</v>
      </c>
      <c r="H10" s="21" t="s">
        <v>66</v>
      </c>
      <c r="I10" s="45"/>
      <c r="K10" s="146"/>
      <c r="L10" s="144"/>
      <c r="M10" s="144"/>
      <c r="N10" s="144"/>
      <c r="O10" s="146"/>
      <c r="P10" s="146"/>
    </row>
    <row r="11" spans="1:16" x14ac:dyDescent="0.25">
      <c r="A11" s="4" t="s">
        <v>7</v>
      </c>
      <c r="B11" s="4">
        <f>ARANCELES!E24</f>
        <v>305</v>
      </c>
      <c r="D11" s="19" t="s">
        <v>27</v>
      </c>
      <c r="E11" s="20"/>
      <c r="G11" s="46"/>
      <c r="H11" s="21" t="s">
        <v>67</v>
      </c>
      <c r="I11" s="45"/>
      <c r="K11" s="146"/>
      <c r="L11" s="144"/>
      <c r="M11" s="144"/>
      <c r="N11" s="144"/>
      <c r="O11" s="146"/>
      <c r="P11" s="146"/>
    </row>
    <row r="12" spans="1:16" x14ac:dyDescent="0.25">
      <c r="A12" s="4" t="s">
        <v>8</v>
      </c>
      <c r="B12" s="4">
        <f>FORMULARIOS!C17</f>
        <v>786</v>
      </c>
      <c r="D12" s="21" t="s">
        <v>39</v>
      </c>
      <c r="E12" s="22"/>
      <c r="G12" s="46"/>
      <c r="H12" s="21" t="s">
        <v>68</v>
      </c>
      <c r="I12" s="45"/>
      <c r="K12" s="146"/>
      <c r="L12" s="144"/>
      <c r="M12" s="144"/>
      <c r="N12" s="144"/>
      <c r="O12" s="146"/>
      <c r="P12" s="146"/>
    </row>
    <row r="13" spans="1:16" x14ac:dyDescent="0.25">
      <c r="A13" s="4" t="s">
        <v>132</v>
      </c>
      <c r="B13" s="4">
        <v>108.8</v>
      </c>
      <c r="D13" s="3" t="s">
        <v>28</v>
      </c>
      <c r="E13" s="7"/>
      <c r="G13" s="46" t="s">
        <v>126</v>
      </c>
      <c r="H13" s="30"/>
      <c r="I13" s="45"/>
      <c r="K13" s="146"/>
      <c r="L13" s="144"/>
      <c r="M13" s="144"/>
      <c r="N13" s="144"/>
      <c r="O13" s="146"/>
      <c r="P13" s="146"/>
    </row>
    <row r="14" spans="1:16" x14ac:dyDescent="0.25">
      <c r="A14" s="4" t="s">
        <v>36</v>
      </c>
      <c r="B14" s="4">
        <v>1800</v>
      </c>
      <c r="C14" s="18" t="s">
        <v>164</v>
      </c>
      <c r="D14" s="3" t="s">
        <v>29</v>
      </c>
      <c r="E14" s="7"/>
      <c r="G14" s="46" t="s">
        <v>127</v>
      </c>
      <c r="H14" s="30"/>
      <c r="I14" s="45"/>
      <c r="K14" s="146"/>
      <c r="L14" s="144"/>
      <c r="M14" s="144"/>
      <c r="N14" s="144"/>
      <c r="O14" s="146"/>
      <c r="P14" s="146"/>
    </row>
    <row r="15" spans="1:16" ht="15.75" thickBot="1" x14ac:dyDescent="0.3">
      <c r="A15" s="4" t="s">
        <v>10</v>
      </c>
      <c r="B15" s="4">
        <v>7000</v>
      </c>
      <c r="D15" s="3" t="s">
        <v>30</v>
      </c>
      <c r="E15" s="7"/>
      <c r="G15" s="47" t="s">
        <v>117</v>
      </c>
      <c r="H15" s="48"/>
      <c r="I15" s="49"/>
      <c r="K15" s="146"/>
      <c r="L15" s="144"/>
      <c r="M15" s="144"/>
      <c r="N15" s="144"/>
      <c r="O15" s="146"/>
      <c r="P15" s="146"/>
    </row>
    <row r="16" spans="1:16" ht="15.75" thickBot="1" x14ac:dyDescent="0.3">
      <c r="A16" s="4" t="s">
        <v>11</v>
      </c>
      <c r="B16" s="4">
        <f>C16</f>
        <v>800</v>
      </c>
      <c r="C16" s="1">
        <f>FORMULARIOS!J9</f>
        <v>800</v>
      </c>
      <c r="D16" s="2"/>
      <c r="E16" s="8"/>
      <c r="I16" s="2"/>
      <c r="K16" s="146"/>
      <c r="L16" s="146"/>
      <c r="M16" s="146"/>
      <c r="N16" s="146"/>
      <c r="O16" s="146"/>
      <c r="P16" s="146"/>
    </row>
    <row r="17" spans="1:16" ht="15.75" thickBot="1" x14ac:dyDescent="0.3">
      <c r="A17" s="4" t="s">
        <v>12</v>
      </c>
      <c r="B17" s="4"/>
      <c r="C17" s="1">
        <f>FORMULARIOS!D21</f>
        <v>1500</v>
      </c>
      <c r="D17" s="12" t="s">
        <v>31</v>
      </c>
      <c r="E17" s="13">
        <f>B4+B5+B6+B7+B8+B9+B10+B11+B12+B19+B20+B21+B25+B26+B27+B28</f>
        <v>2451</v>
      </c>
      <c r="G17" s="42" t="s">
        <v>71</v>
      </c>
      <c r="H17" s="43"/>
      <c r="I17" s="2"/>
      <c r="J17" s="207" t="s">
        <v>160</v>
      </c>
      <c r="K17" s="208"/>
      <c r="L17" s="146"/>
      <c r="M17" s="146"/>
      <c r="N17" s="146"/>
      <c r="O17" s="146"/>
      <c r="P17" s="146"/>
    </row>
    <row r="18" spans="1:16" ht="15.75" thickBot="1" x14ac:dyDescent="0.3">
      <c r="A18" s="4" t="s">
        <v>13</v>
      </c>
      <c r="B18" s="4">
        <f>FORMULARIOS!J10</f>
        <v>1100</v>
      </c>
      <c r="D18" s="1"/>
      <c r="G18" s="46" t="s">
        <v>72</v>
      </c>
      <c r="H18" s="45"/>
      <c r="I18" s="2"/>
      <c r="J18" s="209"/>
      <c r="K18" s="210"/>
      <c r="L18" s="146"/>
      <c r="M18" s="146"/>
      <c r="N18" s="146"/>
      <c r="O18" s="146"/>
      <c r="P18" s="146"/>
    </row>
    <row r="19" spans="1:16" ht="15.75" thickBot="1" x14ac:dyDescent="0.3">
      <c r="A19" s="5" t="s">
        <v>14</v>
      </c>
      <c r="B19" s="5"/>
      <c r="D19" s="1">
        <f>ARANCELES!E20</f>
        <v>390</v>
      </c>
      <c r="G19" s="165" t="s">
        <v>141</v>
      </c>
      <c r="H19" s="166"/>
      <c r="L19" s="146"/>
      <c r="M19" s="146"/>
      <c r="N19" s="146"/>
      <c r="O19" s="146"/>
      <c r="P19" s="146"/>
    </row>
    <row r="20" spans="1:16" ht="15.75" thickBot="1" x14ac:dyDescent="0.3">
      <c r="A20" s="5" t="s">
        <v>15</v>
      </c>
      <c r="B20" s="5"/>
      <c r="D20" s="1">
        <f>ARANCELES!E26</f>
        <v>580</v>
      </c>
      <c r="G20" s="118" t="s">
        <v>140</v>
      </c>
      <c r="H20" s="120"/>
      <c r="J20" s="207" t="s">
        <v>161</v>
      </c>
      <c r="K20" s="208"/>
      <c r="L20" s="146"/>
      <c r="M20" s="146"/>
      <c r="N20" s="146"/>
      <c r="O20" s="146"/>
      <c r="P20" s="146"/>
    </row>
    <row r="21" spans="1:16" ht="15.75" thickBot="1" x14ac:dyDescent="0.3">
      <c r="A21" s="5" t="s">
        <v>16</v>
      </c>
      <c r="B21" s="5"/>
      <c r="D21" s="1">
        <f>ARANCELES!E21</f>
        <v>350</v>
      </c>
      <c r="J21" s="209"/>
      <c r="K21" s="210"/>
      <c r="L21" s="146"/>
      <c r="M21" s="146"/>
      <c r="N21" s="146"/>
      <c r="O21" s="146"/>
      <c r="P21" s="146"/>
    </row>
    <row r="22" spans="1:16" ht="15.75" thickBot="1" x14ac:dyDescent="0.3">
      <c r="A22" s="5" t="s">
        <v>62</v>
      </c>
      <c r="B22" s="5"/>
      <c r="D22" s="1">
        <f>FORMULARIOS!J4</f>
        <v>650</v>
      </c>
      <c r="G22" s="84" t="s">
        <v>82</v>
      </c>
      <c r="H22" s="85" t="s">
        <v>77</v>
      </c>
      <c r="I22" s="132"/>
      <c r="K22" s="146"/>
      <c r="L22" s="146"/>
      <c r="M22" s="146"/>
      <c r="N22" s="146"/>
      <c r="O22" s="146"/>
      <c r="P22" s="146"/>
    </row>
    <row r="23" spans="1:16" x14ac:dyDescent="0.25">
      <c r="A23" s="5" t="s">
        <v>63</v>
      </c>
      <c r="B23" s="5"/>
      <c r="D23" s="1">
        <f>FORMULARIOS!J6</f>
        <v>650</v>
      </c>
      <c r="G23" s="87" t="s">
        <v>89</v>
      </c>
      <c r="H23" s="74">
        <v>0.02</v>
      </c>
      <c r="I23" s="130"/>
    </row>
    <row r="24" spans="1:16" ht="15.75" thickBot="1" x14ac:dyDescent="0.3">
      <c r="A24" s="5" t="s">
        <v>37</v>
      </c>
      <c r="B24" s="5"/>
      <c r="D24" s="1">
        <f>FORMULARIOS!J7</f>
        <v>800</v>
      </c>
      <c r="G24" s="89" t="s">
        <v>80</v>
      </c>
      <c r="H24" s="77">
        <f>ARANCELES!G12</f>
        <v>2800</v>
      </c>
      <c r="I24" s="131"/>
    </row>
    <row r="25" spans="1:16" x14ac:dyDescent="0.25">
      <c r="A25" s="5" t="s">
        <v>17</v>
      </c>
      <c r="B25" s="5"/>
      <c r="D25" s="1">
        <f>ARANCELES!E27</f>
        <v>350</v>
      </c>
      <c r="G25" s="90" t="s">
        <v>90</v>
      </c>
      <c r="H25" s="92">
        <v>0.02</v>
      </c>
      <c r="I25" s="130"/>
    </row>
    <row r="26" spans="1:16" ht="15.75" thickBot="1" x14ac:dyDescent="0.3">
      <c r="A26" s="5" t="s">
        <v>18</v>
      </c>
      <c r="B26" s="5"/>
      <c r="D26" s="1">
        <f>ARANCELES!E28</f>
        <v>580</v>
      </c>
      <c r="G26" s="96" t="s">
        <v>92</v>
      </c>
      <c r="H26" s="98">
        <f>ARANCELES!G14</f>
        <v>4900</v>
      </c>
      <c r="I26" s="131"/>
    </row>
    <row r="27" spans="1:16" x14ac:dyDescent="0.25">
      <c r="A27" s="5" t="s">
        <v>19</v>
      </c>
      <c r="B27" s="231">
        <f>F33</f>
        <v>0</v>
      </c>
      <c r="D27" s="18" t="s">
        <v>139</v>
      </c>
      <c r="G27" s="99" t="s">
        <v>85</v>
      </c>
      <c r="H27" s="101">
        <v>0.02</v>
      </c>
      <c r="I27" s="130"/>
    </row>
    <row r="28" spans="1:16" ht="15.75" thickBot="1" x14ac:dyDescent="0.3">
      <c r="A28" s="5" t="s">
        <v>20</v>
      </c>
      <c r="B28" s="5"/>
      <c r="C28" s="1"/>
      <c r="G28" s="102" t="s">
        <v>86</v>
      </c>
      <c r="H28" s="77">
        <f>ARANCELES!G16</f>
        <v>5950</v>
      </c>
      <c r="I28" s="131"/>
    </row>
    <row r="29" spans="1:16" x14ac:dyDescent="0.25">
      <c r="A29" s="5" t="s">
        <v>144</v>
      </c>
      <c r="B29" s="5"/>
      <c r="C29" s="1"/>
      <c r="E29" s="143" t="s">
        <v>122</v>
      </c>
    </row>
    <row r="30" spans="1:16" ht="15.75" thickBot="1" x14ac:dyDescent="0.3">
      <c r="A30" s="37" t="s">
        <v>133</v>
      </c>
      <c r="B30" s="39"/>
      <c r="C30" s="1"/>
      <c r="D30" s="1">
        <f>FORMULARIOS!J12</f>
        <v>1100</v>
      </c>
      <c r="E30" s="160" t="s">
        <v>123</v>
      </c>
      <c r="F30" s="30">
        <v>0</v>
      </c>
    </row>
    <row r="31" spans="1:16" ht="21.75" thickBot="1" x14ac:dyDescent="0.4">
      <c r="A31" s="40" t="s">
        <v>32</v>
      </c>
      <c r="B31" s="41">
        <f>B4+B5+B6+B7+B8+B9+B10+B11+B12+B13+B14+B15+B16+B17+B18+B19+B20+B21+B22+B23+B24+B25+B26+B27+B28+B29+B30</f>
        <v>13259.8</v>
      </c>
      <c r="C31" s="1"/>
      <c r="E31" s="160" t="s">
        <v>136</v>
      </c>
      <c r="F31" s="233">
        <f>B6*0.0949/100*F30</f>
        <v>0</v>
      </c>
    </row>
    <row r="32" spans="1:16" ht="15.75" thickBot="1" x14ac:dyDescent="0.3">
      <c r="B32" s="2"/>
      <c r="C32" s="1"/>
      <c r="E32" s="161" t="s">
        <v>137</v>
      </c>
      <c r="F32" s="233">
        <f>B6*0.1449/100*F30</f>
        <v>0</v>
      </c>
    </row>
    <row r="33" spans="1:6" ht="21.75" thickBot="1" x14ac:dyDescent="0.4">
      <c r="A33" s="14" t="s">
        <v>35</v>
      </c>
      <c r="B33" s="15"/>
      <c r="C33" s="1"/>
      <c r="E33" s="162" t="s">
        <v>138</v>
      </c>
      <c r="F33" s="234">
        <f>F31+F32</f>
        <v>0</v>
      </c>
    </row>
    <row r="34" spans="1:6" x14ac:dyDescent="0.25">
      <c r="B34" s="2"/>
      <c r="C34" s="1"/>
      <c r="E34" t="s">
        <v>163</v>
      </c>
      <c r="F34" s="232">
        <f>B6+F33</f>
        <v>0</v>
      </c>
    </row>
    <row r="35" spans="1:6" x14ac:dyDescent="0.25">
      <c r="B35" s="2"/>
      <c r="C35" s="1"/>
      <c r="E35"/>
    </row>
    <row r="36" spans="1:6" x14ac:dyDescent="0.25">
      <c r="B36" s="2"/>
      <c r="C36" s="1"/>
      <c r="E3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19" sqref="D19"/>
    </sheetView>
  </sheetViews>
  <sheetFormatPr baseColWidth="10" defaultRowHeight="15" x14ac:dyDescent="0.25"/>
  <cols>
    <col min="1" max="1" width="26.7109375" customWidth="1"/>
    <col min="2" max="2" width="15.85546875" bestFit="1" customWidth="1"/>
    <col min="3" max="3" width="12.42578125" customWidth="1"/>
    <col min="4" max="4" width="13.7109375" bestFit="1" customWidth="1"/>
    <col min="5" max="5" width="17.5703125" style="6" customWidth="1"/>
    <col min="7" max="7" width="22.28515625" bestFit="1" customWidth="1"/>
  </cols>
  <sheetData>
    <row r="1" spans="1:9" ht="21.75" thickBot="1" x14ac:dyDescent="0.4">
      <c r="A1" s="129" t="s">
        <v>33</v>
      </c>
      <c r="B1" s="32" t="s">
        <v>0</v>
      </c>
      <c r="C1" s="33"/>
    </row>
    <row r="2" spans="1:9" ht="23.25" thickBot="1" x14ac:dyDescent="0.4">
      <c r="A2" s="129" t="s">
        <v>41</v>
      </c>
      <c r="B2" s="34" t="s">
        <v>1</v>
      </c>
      <c r="C2" s="35"/>
      <c r="G2" s="149" t="s">
        <v>118</v>
      </c>
    </row>
    <row r="3" spans="1:9" ht="21.75" thickBot="1" x14ac:dyDescent="0.4">
      <c r="A3" s="129" t="s">
        <v>34</v>
      </c>
      <c r="B3" s="38" t="s">
        <v>42</v>
      </c>
      <c r="C3" s="36"/>
      <c r="D3" s="23" t="s">
        <v>21</v>
      </c>
      <c r="E3" s="9"/>
      <c r="G3" s="42" t="s">
        <v>128</v>
      </c>
      <c r="H3" s="147"/>
      <c r="I3" s="43"/>
    </row>
    <row r="4" spans="1:9" x14ac:dyDescent="0.25">
      <c r="A4" s="145"/>
      <c r="B4" s="171"/>
      <c r="D4" s="10" t="s">
        <v>22</v>
      </c>
      <c r="E4" s="11"/>
      <c r="G4" s="46" t="s">
        <v>67</v>
      </c>
      <c r="H4" s="30"/>
      <c r="I4" s="45"/>
    </row>
    <row r="5" spans="1:9" x14ac:dyDescent="0.25">
      <c r="A5" s="172" t="s">
        <v>9</v>
      </c>
      <c r="B5" s="16">
        <f>C1*1.5/100</f>
        <v>0</v>
      </c>
      <c r="C5" s="163">
        <v>1.4999999999999999E-2</v>
      </c>
      <c r="D5" s="10" t="s">
        <v>23</v>
      </c>
      <c r="E5" s="11"/>
      <c r="G5" s="46" t="s">
        <v>69</v>
      </c>
      <c r="H5" s="24"/>
      <c r="I5" s="45"/>
    </row>
    <row r="6" spans="1:9" x14ac:dyDescent="0.25">
      <c r="A6" s="172" t="s">
        <v>2</v>
      </c>
      <c r="B6" s="17">
        <f>C3*1.2/100</f>
        <v>0</v>
      </c>
      <c r="C6" s="163">
        <v>1.2E-2</v>
      </c>
      <c r="D6" s="10" t="s">
        <v>24</v>
      </c>
      <c r="E6" s="11"/>
      <c r="G6" s="148" t="s">
        <v>124</v>
      </c>
      <c r="H6" s="145"/>
      <c r="I6" s="45"/>
    </row>
    <row r="7" spans="1:9" x14ac:dyDescent="0.25">
      <c r="A7" s="172" t="s">
        <v>3</v>
      </c>
      <c r="B7" s="172">
        <f>ARANCELES!D19</f>
        <v>500</v>
      </c>
      <c r="D7" s="10" t="s">
        <v>43</v>
      </c>
      <c r="E7" s="11"/>
      <c r="G7" s="148" t="s">
        <v>125</v>
      </c>
      <c r="H7" s="145"/>
      <c r="I7" s="45"/>
    </row>
    <row r="8" spans="1:9" x14ac:dyDescent="0.25">
      <c r="A8" s="172" t="s">
        <v>4</v>
      </c>
      <c r="B8" s="172">
        <f>ARANCELES!D20</f>
        <v>1010</v>
      </c>
      <c r="D8" s="10" t="s">
        <v>25</v>
      </c>
      <c r="E8" s="11"/>
      <c r="G8" s="148" t="s">
        <v>70</v>
      </c>
      <c r="H8" s="145"/>
      <c r="I8" s="45"/>
    </row>
    <row r="9" spans="1:9" x14ac:dyDescent="0.25">
      <c r="A9" s="172" t="s">
        <v>5</v>
      </c>
      <c r="B9" s="172">
        <f>ARANCELES!D25</f>
        <v>390</v>
      </c>
      <c r="D9" s="10" t="s">
        <v>38</v>
      </c>
      <c r="E9" s="11"/>
      <c r="G9" s="46" t="s">
        <v>64</v>
      </c>
      <c r="H9" s="30"/>
      <c r="I9" s="45"/>
    </row>
    <row r="10" spans="1:9" x14ac:dyDescent="0.25">
      <c r="A10" s="172" t="s">
        <v>6</v>
      </c>
      <c r="B10" s="172">
        <f>ARANCELES!D25</f>
        <v>390</v>
      </c>
      <c r="D10" s="10" t="s">
        <v>26</v>
      </c>
      <c r="E10" s="11"/>
      <c r="G10" s="44" t="s">
        <v>65</v>
      </c>
      <c r="H10" s="21" t="s">
        <v>66</v>
      </c>
      <c r="I10" s="45"/>
    </row>
    <row r="11" spans="1:9" x14ac:dyDescent="0.25">
      <c r="A11" s="172" t="s">
        <v>7</v>
      </c>
      <c r="B11" s="172">
        <f>ARANCELES!D24</f>
        <v>390</v>
      </c>
      <c r="D11" s="19" t="s">
        <v>27</v>
      </c>
      <c r="E11" s="20"/>
      <c r="G11" s="46"/>
      <c r="H11" s="21" t="s">
        <v>67</v>
      </c>
      <c r="I11" s="45"/>
    </row>
    <row r="12" spans="1:9" x14ac:dyDescent="0.25">
      <c r="A12" s="172" t="s">
        <v>8</v>
      </c>
      <c r="B12" s="172">
        <f>FORMULARIOS!C17</f>
        <v>786</v>
      </c>
      <c r="D12" s="21" t="s">
        <v>39</v>
      </c>
      <c r="E12" s="22"/>
      <c r="G12" s="46"/>
      <c r="H12" s="21" t="s">
        <v>68</v>
      </c>
      <c r="I12" s="45"/>
    </row>
    <row r="13" spans="1:9" x14ac:dyDescent="0.25">
      <c r="A13" s="172" t="s">
        <v>132</v>
      </c>
      <c r="B13" s="172">
        <v>108.8</v>
      </c>
      <c r="D13" s="3" t="s">
        <v>28</v>
      </c>
      <c r="E13" s="7"/>
      <c r="G13" s="46" t="s">
        <v>126</v>
      </c>
      <c r="H13" s="30"/>
      <c r="I13" s="45"/>
    </row>
    <row r="14" spans="1:9" x14ac:dyDescent="0.25">
      <c r="A14" s="172" t="s">
        <v>36</v>
      </c>
      <c r="B14" s="172">
        <v>1800</v>
      </c>
      <c r="C14" s="18" t="s">
        <v>165</v>
      </c>
      <c r="D14" s="3" t="s">
        <v>29</v>
      </c>
      <c r="E14" s="7"/>
      <c r="G14" s="46" t="s">
        <v>127</v>
      </c>
      <c r="H14" s="30"/>
      <c r="I14" s="45"/>
    </row>
    <row r="15" spans="1:9" ht="15.75" thickBot="1" x14ac:dyDescent="0.3">
      <c r="A15" s="172" t="s">
        <v>10</v>
      </c>
      <c r="B15" s="172">
        <v>8500</v>
      </c>
      <c r="D15" s="3" t="s">
        <v>30</v>
      </c>
      <c r="E15" s="7"/>
      <c r="G15" s="47" t="s">
        <v>117</v>
      </c>
      <c r="H15" s="48"/>
      <c r="I15" s="49"/>
    </row>
    <row r="16" spans="1:9" ht="15.75" thickBot="1" x14ac:dyDescent="0.3">
      <c r="A16" s="172" t="s">
        <v>11</v>
      </c>
      <c r="B16" s="172">
        <f>C16</f>
        <v>1750</v>
      </c>
      <c r="C16" s="156">
        <f>FORMULARIOS!I9</f>
        <v>1750</v>
      </c>
      <c r="D16" s="2"/>
      <c r="E16" s="8"/>
      <c r="I16" s="2"/>
    </row>
    <row r="17" spans="1:11" ht="15.75" thickBot="1" x14ac:dyDescent="0.3">
      <c r="A17" s="172" t="s">
        <v>12</v>
      </c>
      <c r="B17" s="172"/>
      <c r="C17" s="1">
        <f>FORMULARIOS!D20</f>
        <v>1500</v>
      </c>
      <c r="D17" s="12" t="s">
        <v>31</v>
      </c>
      <c r="E17" s="13">
        <f>B4+B5+B6+B7+B8+B9+B10+B11+B12+B19+B20+B21+B25+B26+B27+B28</f>
        <v>3466</v>
      </c>
      <c r="G17" s="42" t="s">
        <v>71</v>
      </c>
      <c r="H17" s="43"/>
      <c r="I17" s="2"/>
      <c r="J17" s="207" t="s">
        <v>160</v>
      </c>
      <c r="K17" s="208"/>
    </row>
    <row r="18" spans="1:11" ht="15.75" thickBot="1" x14ac:dyDescent="0.3">
      <c r="A18" s="172" t="s">
        <v>13</v>
      </c>
      <c r="B18" s="172">
        <f>FORMULARIOS!I10</f>
        <v>1100</v>
      </c>
      <c r="D18" s="1">
        <f>FORMULARIOS!C10</f>
        <v>1100</v>
      </c>
      <c r="G18" s="46" t="s">
        <v>72</v>
      </c>
      <c r="H18" s="45"/>
      <c r="I18" s="2"/>
      <c r="J18" s="209"/>
      <c r="K18" s="210"/>
    </row>
    <row r="19" spans="1:11" ht="15.75" thickBot="1" x14ac:dyDescent="0.3">
      <c r="A19" s="5" t="s">
        <v>14</v>
      </c>
      <c r="B19" s="5"/>
      <c r="D19" s="1">
        <f>ARANCELES!D20</f>
        <v>1010</v>
      </c>
      <c r="G19" s="47" t="s">
        <v>73</v>
      </c>
      <c r="H19" s="49"/>
    </row>
    <row r="20" spans="1:11" x14ac:dyDescent="0.25">
      <c r="A20" s="5" t="s">
        <v>15</v>
      </c>
      <c r="B20" s="5"/>
      <c r="D20" s="1" t="s">
        <v>61</v>
      </c>
      <c r="J20" s="207" t="s">
        <v>161</v>
      </c>
      <c r="K20" s="208"/>
    </row>
    <row r="21" spans="1:11" ht="15.75" thickBot="1" x14ac:dyDescent="0.3">
      <c r="A21" s="5" t="s">
        <v>16</v>
      </c>
      <c r="B21" s="5"/>
      <c r="D21" s="1">
        <f>ARANCELES!D21</f>
        <v>430</v>
      </c>
      <c r="J21" s="209"/>
      <c r="K21" s="210"/>
    </row>
    <row r="22" spans="1:11" ht="15.75" thickBot="1" x14ac:dyDescent="0.3">
      <c r="A22" s="5" t="s">
        <v>62</v>
      </c>
      <c r="B22" s="5"/>
      <c r="D22" s="1">
        <f>FORMULARIOS!I4</f>
        <v>1100</v>
      </c>
      <c r="G22" s="133" t="s">
        <v>129</v>
      </c>
      <c r="H22" s="134"/>
      <c r="I22" s="132"/>
    </row>
    <row r="23" spans="1:11" x14ac:dyDescent="0.25">
      <c r="A23" s="5" t="s">
        <v>63</v>
      </c>
      <c r="B23" s="5"/>
      <c r="D23" s="1">
        <f>FORMULARIOS!I6</f>
        <v>1100</v>
      </c>
      <c r="G23" s="69" t="s">
        <v>84</v>
      </c>
      <c r="H23" s="73">
        <v>1.4999999999999999E-2</v>
      </c>
      <c r="I23" s="130"/>
    </row>
    <row r="24" spans="1:11" ht="15.75" thickBot="1" x14ac:dyDescent="0.3">
      <c r="A24" s="5" t="s">
        <v>37</v>
      </c>
      <c r="B24" s="5"/>
      <c r="D24" s="1">
        <f>FORMULARIOS!I7</f>
        <v>1700</v>
      </c>
      <c r="G24" s="75" t="s">
        <v>142</v>
      </c>
      <c r="H24" s="152">
        <f>ARANCELES!B8</f>
        <v>7900</v>
      </c>
      <c r="I24" s="131"/>
    </row>
    <row r="25" spans="1:11" x14ac:dyDescent="0.25">
      <c r="A25" s="5" t="s">
        <v>17</v>
      </c>
      <c r="B25" s="5"/>
      <c r="D25" s="1">
        <f>ARANCELES!D27</f>
        <v>430</v>
      </c>
      <c r="G25" s="78" t="s">
        <v>87</v>
      </c>
      <c r="H25" s="153">
        <v>1.4999999999999999E-2</v>
      </c>
      <c r="I25" s="130"/>
    </row>
    <row r="26" spans="1:11" ht="15.75" thickBot="1" x14ac:dyDescent="0.3">
      <c r="A26" s="5" t="s">
        <v>18</v>
      </c>
      <c r="B26" s="5"/>
      <c r="D26" s="1">
        <f>ARANCELES!D28</f>
        <v>730</v>
      </c>
      <c r="G26" s="81" t="s">
        <v>143</v>
      </c>
      <c r="H26" s="83">
        <f>ARANCELES!B10</f>
        <v>5400</v>
      </c>
      <c r="I26" s="131"/>
    </row>
    <row r="27" spans="1:11" x14ac:dyDescent="0.25">
      <c r="A27" s="5" t="s">
        <v>19</v>
      </c>
      <c r="B27" s="231">
        <f>F33</f>
        <v>0</v>
      </c>
      <c r="D27" s="18" t="s">
        <v>139</v>
      </c>
      <c r="G27" s="128" t="s">
        <v>88</v>
      </c>
      <c r="H27" s="73">
        <v>1.4999999999999999E-2</v>
      </c>
      <c r="I27" s="130"/>
    </row>
    <row r="28" spans="1:11" ht="15.75" thickBot="1" x14ac:dyDescent="0.3">
      <c r="A28" s="5" t="s">
        <v>20</v>
      </c>
      <c r="B28" s="5"/>
      <c r="C28" s="1"/>
      <c r="G28" s="88"/>
      <c r="H28" s="63">
        <f>ARANCELES!B12</f>
        <v>3100</v>
      </c>
      <c r="I28" s="131"/>
    </row>
    <row r="29" spans="1:11" x14ac:dyDescent="0.25">
      <c r="A29" s="5" t="s">
        <v>144</v>
      </c>
      <c r="B29" s="5"/>
      <c r="C29" s="1"/>
      <c r="E29" s="143" t="s">
        <v>122</v>
      </c>
    </row>
    <row r="30" spans="1:11" ht="15.75" thickBot="1" x14ac:dyDescent="0.3">
      <c r="A30" s="37" t="s">
        <v>133</v>
      </c>
      <c r="B30" s="39"/>
      <c r="C30" s="1"/>
      <c r="D30" s="1">
        <f>FORMULARIOS!I12</f>
        <v>1100</v>
      </c>
      <c r="E30" s="160" t="s">
        <v>123</v>
      </c>
      <c r="F30" s="30"/>
    </row>
    <row r="31" spans="1:11" ht="21.75" thickBot="1" x14ac:dyDescent="0.4">
      <c r="A31" s="40" t="s">
        <v>32</v>
      </c>
      <c r="B31" s="41">
        <f>B4+B5+B6+B7+B8+B9+B10+B11+B12+B13+B14+B15+B16+B17+B18+B19+B20+B21+B22+B23+B24+B25+B26+B27+B28+B29+B30</f>
        <v>16724.8</v>
      </c>
      <c r="C31" s="1"/>
      <c r="E31" s="160" t="s">
        <v>136</v>
      </c>
      <c r="F31" s="233">
        <f>B6*0.0949/100*F30</f>
        <v>0</v>
      </c>
    </row>
    <row r="32" spans="1:11" ht="15.75" thickBot="1" x14ac:dyDescent="0.3">
      <c r="B32" s="2"/>
      <c r="C32" s="1"/>
      <c r="E32" s="161" t="s">
        <v>137</v>
      </c>
      <c r="F32" s="233">
        <f>B6*0.1449/100*F30</f>
        <v>0</v>
      </c>
    </row>
    <row r="33" spans="1:6" ht="21.75" thickBot="1" x14ac:dyDescent="0.4">
      <c r="A33" s="14" t="s">
        <v>35</v>
      </c>
      <c r="B33" s="15"/>
      <c r="C33" s="1"/>
      <c r="E33" s="162" t="s">
        <v>138</v>
      </c>
      <c r="F33" s="234">
        <f>F31+F32</f>
        <v>0</v>
      </c>
    </row>
    <row r="34" spans="1:6" x14ac:dyDescent="0.25">
      <c r="B34" s="2"/>
      <c r="C34" s="1"/>
      <c r="E34" t="s">
        <v>166</v>
      </c>
      <c r="F34" s="232">
        <f>F33+B6</f>
        <v>0</v>
      </c>
    </row>
    <row r="35" spans="1:6" x14ac:dyDescent="0.25">
      <c r="B35" s="2"/>
      <c r="C35" s="1"/>
      <c r="E35"/>
    </row>
    <row r="36" spans="1:6" x14ac:dyDescent="0.25">
      <c r="B36" s="2"/>
      <c r="C36" s="1"/>
      <c r="E3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31" sqref="J31"/>
    </sheetView>
  </sheetViews>
  <sheetFormatPr baseColWidth="10" defaultRowHeight="15" x14ac:dyDescent="0.25"/>
  <cols>
    <col min="1" max="1" width="26.7109375" customWidth="1"/>
    <col min="2" max="2" width="15.85546875" bestFit="1" customWidth="1"/>
    <col min="3" max="3" width="12.42578125" customWidth="1"/>
    <col min="4" max="4" width="13.7109375" bestFit="1" customWidth="1"/>
    <col min="5" max="5" width="17.5703125" style="6" customWidth="1"/>
    <col min="7" max="7" width="22.28515625" bestFit="1" customWidth="1"/>
  </cols>
  <sheetData>
    <row r="1" spans="1:9" ht="21.75" thickBot="1" x14ac:dyDescent="0.4">
      <c r="A1" s="129" t="s">
        <v>33</v>
      </c>
      <c r="B1" s="32" t="s">
        <v>0</v>
      </c>
      <c r="C1" s="33"/>
    </row>
    <row r="2" spans="1:9" ht="23.25" thickBot="1" x14ac:dyDescent="0.4">
      <c r="A2" s="129" t="s">
        <v>41</v>
      </c>
      <c r="B2" s="34" t="s">
        <v>1</v>
      </c>
      <c r="C2" s="35"/>
      <c r="G2" s="149" t="s">
        <v>118</v>
      </c>
    </row>
    <row r="3" spans="1:9" ht="21.75" thickBot="1" x14ac:dyDescent="0.4">
      <c r="A3" s="129" t="s">
        <v>116</v>
      </c>
      <c r="B3" s="38" t="s">
        <v>42</v>
      </c>
      <c r="C3" s="36"/>
      <c r="D3" s="182" t="s">
        <v>21</v>
      </c>
      <c r="E3" s="183"/>
      <c r="G3" s="42" t="s">
        <v>128</v>
      </c>
      <c r="H3" s="147"/>
      <c r="I3" s="43"/>
    </row>
    <row r="4" spans="1:9" x14ac:dyDescent="0.25">
      <c r="A4" s="145"/>
      <c r="B4" s="171"/>
      <c r="D4" s="184" t="s">
        <v>22</v>
      </c>
      <c r="E4" s="185"/>
      <c r="G4" s="46" t="s">
        <v>67</v>
      </c>
      <c r="H4" s="30"/>
      <c r="I4" s="45"/>
    </row>
    <row r="5" spans="1:9" x14ac:dyDescent="0.25">
      <c r="A5" s="181" t="s">
        <v>156</v>
      </c>
      <c r="B5" s="16">
        <f>C1*2/100</f>
        <v>0</v>
      </c>
      <c r="C5" s="163">
        <v>1.4999999999999999E-2</v>
      </c>
      <c r="D5" s="184" t="s">
        <v>23</v>
      </c>
      <c r="E5" s="185"/>
      <c r="G5" s="46" t="s">
        <v>69</v>
      </c>
      <c r="H5" s="24"/>
      <c r="I5" s="45"/>
    </row>
    <row r="6" spans="1:9" x14ac:dyDescent="0.25">
      <c r="A6" s="181" t="s">
        <v>2</v>
      </c>
      <c r="B6" s="17">
        <f>C3*1.2/100</f>
        <v>0</v>
      </c>
      <c r="C6" s="163">
        <v>1.2E-2</v>
      </c>
      <c r="D6" s="184" t="s">
        <v>24</v>
      </c>
      <c r="E6" s="185"/>
      <c r="G6" s="148" t="s">
        <v>124</v>
      </c>
      <c r="H6" s="145"/>
      <c r="I6" s="45"/>
    </row>
    <row r="7" spans="1:9" x14ac:dyDescent="0.25">
      <c r="A7" s="181" t="s">
        <v>3</v>
      </c>
      <c r="B7" s="181">
        <f>ARANCELES!D19</f>
        <v>500</v>
      </c>
      <c r="D7" s="184" t="s">
        <v>43</v>
      </c>
      <c r="E7" s="185"/>
      <c r="G7" s="148" t="s">
        <v>125</v>
      </c>
      <c r="H7" s="145"/>
      <c r="I7" s="45"/>
    </row>
    <row r="8" spans="1:9" x14ac:dyDescent="0.25">
      <c r="A8" s="181" t="s">
        <v>4</v>
      </c>
      <c r="B8" s="181">
        <f>ARANCELES!D20</f>
        <v>1010</v>
      </c>
      <c r="D8" s="184" t="s">
        <v>25</v>
      </c>
      <c r="E8" s="185"/>
      <c r="G8" s="148" t="s">
        <v>70</v>
      </c>
      <c r="H8" s="145"/>
      <c r="I8" s="45"/>
    </row>
    <row r="9" spans="1:9" x14ac:dyDescent="0.25">
      <c r="A9" s="181" t="s">
        <v>5</v>
      </c>
      <c r="B9" s="181">
        <f>ARANCELES!D25</f>
        <v>390</v>
      </c>
      <c r="D9" s="184" t="s">
        <v>38</v>
      </c>
      <c r="E9" s="185"/>
      <c r="G9" s="46" t="s">
        <v>64</v>
      </c>
      <c r="H9" s="30"/>
      <c r="I9" s="45"/>
    </row>
    <row r="10" spans="1:9" x14ac:dyDescent="0.25">
      <c r="A10" s="181" t="s">
        <v>6</v>
      </c>
      <c r="B10" s="181">
        <f>ARANCELES!D24</f>
        <v>390</v>
      </c>
      <c r="D10" s="184" t="s">
        <v>26</v>
      </c>
      <c r="E10" s="185"/>
      <c r="G10" s="44" t="s">
        <v>65</v>
      </c>
      <c r="H10" s="21" t="s">
        <v>66</v>
      </c>
      <c r="I10" s="45"/>
    </row>
    <row r="11" spans="1:9" x14ac:dyDescent="0.25">
      <c r="A11" s="181" t="s">
        <v>7</v>
      </c>
      <c r="B11" s="181">
        <f>ARANCELES!D24</f>
        <v>390</v>
      </c>
      <c r="D11" s="186" t="s">
        <v>27</v>
      </c>
      <c r="E11" s="187"/>
      <c r="G11" s="46"/>
      <c r="H11" s="21" t="s">
        <v>67</v>
      </c>
      <c r="I11" s="45"/>
    </row>
    <row r="12" spans="1:9" x14ac:dyDescent="0.25">
      <c r="A12" s="181" t="s">
        <v>8</v>
      </c>
      <c r="B12" s="181">
        <f>FORMULARIOS!C17</f>
        <v>786</v>
      </c>
      <c r="D12" s="21" t="s">
        <v>39</v>
      </c>
      <c r="E12" s="22"/>
      <c r="G12" s="46"/>
      <c r="H12" s="21" t="s">
        <v>68</v>
      </c>
      <c r="I12" s="45"/>
    </row>
    <row r="13" spans="1:9" x14ac:dyDescent="0.25">
      <c r="A13" s="181" t="s">
        <v>132</v>
      </c>
      <c r="B13" s="181">
        <v>108.8</v>
      </c>
      <c r="D13" s="173" t="s">
        <v>28</v>
      </c>
      <c r="E13" s="188"/>
      <c r="G13" s="46" t="s">
        <v>126</v>
      </c>
      <c r="H13" s="30"/>
      <c r="I13" s="45"/>
    </row>
    <row r="14" spans="1:9" x14ac:dyDescent="0.25">
      <c r="A14" s="181" t="s">
        <v>36</v>
      </c>
      <c r="B14" s="181">
        <v>1800</v>
      </c>
      <c r="C14" s="18" t="s">
        <v>165</v>
      </c>
      <c r="D14" s="173" t="s">
        <v>29</v>
      </c>
      <c r="E14" s="188"/>
      <c r="G14" s="46" t="s">
        <v>127</v>
      </c>
      <c r="H14" s="30"/>
      <c r="I14" s="45"/>
    </row>
    <row r="15" spans="1:9" ht="15.75" thickBot="1" x14ac:dyDescent="0.3">
      <c r="A15" s="181" t="s">
        <v>10</v>
      </c>
      <c r="B15" s="181">
        <v>8500</v>
      </c>
      <c r="D15" s="173" t="s">
        <v>30</v>
      </c>
      <c r="E15" s="188"/>
      <c r="G15" s="47" t="s">
        <v>117</v>
      </c>
      <c r="H15" s="48"/>
      <c r="I15" s="49"/>
    </row>
    <row r="16" spans="1:9" ht="15.75" thickBot="1" x14ac:dyDescent="0.3">
      <c r="A16" s="181" t="s">
        <v>11</v>
      </c>
      <c r="B16" s="181">
        <f>C16</f>
        <v>1750</v>
      </c>
      <c r="C16" s="156">
        <f>FORMULARIOS!I9</f>
        <v>1750</v>
      </c>
      <c r="D16" s="2"/>
      <c r="E16" s="8"/>
      <c r="I16" s="2"/>
    </row>
    <row r="17" spans="1:11" ht="15.75" thickBot="1" x14ac:dyDescent="0.3">
      <c r="A17" s="181" t="s">
        <v>12</v>
      </c>
      <c r="B17" s="181"/>
      <c r="C17" s="1">
        <f>FORMULARIOS!D20</f>
        <v>1500</v>
      </c>
      <c r="D17" s="12" t="s">
        <v>31</v>
      </c>
      <c r="E17" s="13">
        <f>B4+B5+B6+B7+B8+B9+B10+B11+B12+B19+B20+B21+B25+B26+B27+B28</f>
        <v>3466</v>
      </c>
      <c r="G17" s="42" t="s">
        <v>71</v>
      </c>
      <c r="H17" s="43"/>
      <c r="I17" s="2"/>
      <c r="J17" s="207" t="s">
        <v>160</v>
      </c>
      <c r="K17" s="208"/>
    </row>
    <row r="18" spans="1:11" ht="15.75" thickBot="1" x14ac:dyDescent="0.3">
      <c r="A18" s="181" t="s">
        <v>13</v>
      </c>
      <c r="B18" s="181">
        <f>FORMULARIOS!I10</f>
        <v>1100</v>
      </c>
      <c r="D18" s="1">
        <f>FORMULARIOS!C10</f>
        <v>1100</v>
      </c>
      <c r="G18" s="46" t="s">
        <v>72</v>
      </c>
      <c r="H18" s="45"/>
      <c r="I18" s="2"/>
      <c r="J18" s="209"/>
      <c r="K18" s="210"/>
    </row>
    <row r="19" spans="1:11" ht="15.75" thickBot="1" x14ac:dyDescent="0.3">
      <c r="A19" s="176" t="s">
        <v>14</v>
      </c>
      <c r="B19" s="176"/>
      <c r="D19" s="1">
        <f>ARANCELES!D20</f>
        <v>1010</v>
      </c>
      <c r="G19" s="47" t="s">
        <v>73</v>
      </c>
      <c r="H19" s="49"/>
    </row>
    <row r="20" spans="1:11" x14ac:dyDescent="0.25">
      <c r="A20" s="176" t="s">
        <v>15</v>
      </c>
      <c r="B20" s="176"/>
      <c r="D20" s="1" t="s">
        <v>61</v>
      </c>
      <c r="G20" s="146"/>
      <c r="H20" s="146"/>
      <c r="I20" s="146"/>
      <c r="J20" s="207" t="s">
        <v>161</v>
      </c>
      <c r="K20" s="208"/>
    </row>
    <row r="21" spans="1:11" ht="15.75" thickBot="1" x14ac:dyDescent="0.3">
      <c r="A21" s="176" t="s">
        <v>16</v>
      </c>
      <c r="B21" s="176"/>
      <c r="D21" s="1">
        <f>ARANCELES!D21</f>
        <v>430</v>
      </c>
      <c r="J21" s="209"/>
      <c r="K21" s="210"/>
    </row>
    <row r="22" spans="1:11" ht="15.75" thickBot="1" x14ac:dyDescent="0.3">
      <c r="A22" s="176" t="s">
        <v>62</v>
      </c>
      <c r="B22" s="176"/>
      <c r="D22" s="1">
        <f>FORMULARIOS!I4</f>
        <v>1100</v>
      </c>
      <c r="G22" s="155" t="s">
        <v>115</v>
      </c>
      <c r="H22" s="134"/>
      <c r="I22" s="132"/>
    </row>
    <row r="23" spans="1:11" x14ac:dyDescent="0.25">
      <c r="A23" s="176" t="s">
        <v>63</v>
      </c>
      <c r="B23" s="176"/>
      <c r="D23" s="1">
        <f>FORMULARIOS!I6</f>
        <v>1100</v>
      </c>
      <c r="G23" s="69" t="s">
        <v>84</v>
      </c>
      <c r="H23" s="71">
        <v>0.02</v>
      </c>
      <c r="I23" s="130"/>
    </row>
    <row r="24" spans="1:11" ht="15.75" thickBot="1" x14ac:dyDescent="0.3">
      <c r="A24" s="176" t="s">
        <v>37</v>
      </c>
      <c r="B24" s="176"/>
      <c r="D24" s="1">
        <f>FORMULARIOS!I7</f>
        <v>1700</v>
      </c>
      <c r="G24" s="75" t="s">
        <v>142</v>
      </c>
      <c r="H24" s="63">
        <f>ARANCELES!C8</f>
        <v>10600</v>
      </c>
      <c r="I24" s="131"/>
    </row>
    <row r="25" spans="1:11" x14ac:dyDescent="0.25">
      <c r="A25" s="176" t="s">
        <v>17</v>
      </c>
      <c r="B25" s="176"/>
      <c r="D25" s="1">
        <f>ARANCELES!D27</f>
        <v>430</v>
      </c>
      <c r="G25" s="78" t="s">
        <v>87</v>
      </c>
      <c r="H25" s="80">
        <v>0.02</v>
      </c>
      <c r="I25" s="130"/>
    </row>
    <row r="26" spans="1:11" ht="15.75" thickBot="1" x14ac:dyDescent="0.3">
      <c r="A26" s="176" t="s">
        <v>18</v>
      </c>
      <c r="B26" s="176"/>
      <c r="D26" s="1">
        <f>ARANCELES!D28</f>
        <v>730</v>
      </c>
      <c r="G26" s="81" t="s">
        <v>143</v>
      </c>
      <c r="H26" s="83">
        <f>ARANCELES!C10</f>
        <v>6300</v>
      </c>
      <c r="I26" s="131"/>
    </row>
    <row r="27" spans="1:11" x14ac:dyDescent="0.25">
      <c r="A27" s="176" t="s">
        <v>19</v>
      </c>
      <c r="B27" s="235">
        <f>F32</f>
        <v>0</v>
      </c>
      <c r="D27" s="18" t="s">
        <v>139</v>
      </c>
      <c r="G27" s="154" t="s">
        <v>88</v>
      </c>
      <c r="H27" s="74">
        <v>0.02</v>
      </c>
      <c r="I27" s="130"/>
    </row>
    <row r="28" spans="1:11" ht="15.75" thickBot="1" x14ac:dyDescent="0.3">
      <c r="A28" s="176" t="s">
        <v>20</v>
      </c>
      <c r="B28" s="176"/>
      <c r="C28" s="1"/>
      <c r="G28" s="89"/>
      <c r="H28" s="77">
        <f>ARANCELES!C12</f>
        <v>4600</v>
      </c>
      <c r="I28" s="131"/>
    </row>
    <row r="29" spans="1:11" x14ac:dyDescent="0.25">
      <c r="A29" s="176" t="s">
        <v>144</v>
      </c>
      <c r="B29" s="176"/>
      <c r="C29" s="1"/>
      <c r="E29" s="143" t="s">
        <v>122</v>
      </c>
    </row>
    <row r="30" spans="1:11" ht="15.75" thickBot="1" x14ac:dyDescent="0.3">
      <c r="A30" s="177" t="s">
        <v>133</v>
      </c>
      <c r="B30" s="178"/>
      <c r="C30" s="1"/>
      <c r="D30" s="1">
        <f>FORMULARIOS!I12</f>
        <v>1100</v>
      </c>
      <c r="E30" s="160" t="s">
        <v>123</v>
      </c>
      <c r="F30" s="30">
        <v>0</v>
      </c>
    </row>
    <row r="31" spans="1:11" ht="21.75" thickBot="1" x14ac:dyDescent="0.4">
      <c r="A31" s="179" t="s">
        <v>32</v>
      </c>
      <c r="B31" s="180">
        <f>B4+B5+B6+B7+B8+B9+B10+B11+B12+B13+B14+B15+B16+B17+B18+B19+B20+B21+B22+B23+B24+B25+B26+B27+B28+B29+B30</f>
        <v>16724.8</v>
      </c>
      <c r="C31" s="1"/>
      <c r="E31" s="160" t="s">
        <v>136</v>
      </c>
      <c r="F31" s="233">
        <f>B6*0.0949/100*F30</f>
        <v>0</v>
      </c>
    </row>
    <row r="32" spans="1:11" ht="15.75" thickBot="1" x14ac:dyDescent="0.3">
      <c r="B32" s="2"/>
      <c r="C32" s="1"/>
      <c r="E32" s="161" t="s">
        <v>137</v>
      </c>
      <c r="F32" s="233">
        <f>B6*0.1449/100*F30</f>
        <v>0</v>
      </c>
    </row>
    <row r="33" spans="1:6" ht="21.75" thickBot="1" x14ac:dyDescent="0.4">
      <c r="A33" s="14" t="s">
        <v>35</v>
      </c>
      <c r="B33" s="15"/>
      <c r="C33" s="1"/>
      <c r="E33" s="162" t="s">
        <v>138</v>
      </c>
      <c r="F33" s="234">
        <f>F31+F32</f>
        <v>0</v>
      </c>
    </row>
    <row r="34" spans="1:6" x14ac:dyDescent="0.25">
      <c r="B34" s="2"/>
      <c r="C34" s="1"/>
      <c r="E34" t="s">
        <v>166</v>
      </c>
      <c r="F34" s="232">
        <f>F33+B6</f>
        <v>0</v>
      </c>
    </row>
    <row r="35" spans="1:6" x14ac:dyDescent="0.25">
      <c r="B35" s="2"/>
      <c r="C35" s="1"/>
      <c r="E35"/>
    </row>
    <row r="36" spans="1:6" x14ac:dyDescent="0.25">
      <c r="B36" s="2"/>
      <c r="C36" s="1"/>
      <c r="E3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10" sqref="P10"/>
    </sheetView>
  </sheetViews>
  <sheetFormatPr baseColWidth="10" defaultRowHeight="15" x14ac:dyDescent="0.25"/>
  <cols>
    <col min="1" max="1" width="28" bestFit="1" customWidth="1"/>
    <col min="2" max="2" width="15.85546875" bestFit="1" customWidth="1"/>
    <col min="4" max="4" width="14.5703125" customWidth="1"/>
    <col min="8" max="8" width="32.140625" customWidth="1"/>
    <col min="15" max="15" width="31.42578125" customWidth="1"/>
    <col min="21" max="21" width="31.28515625" customWidth="1"/>
  </cols>
  <sheetData>
    <row r="1" spans="1:25" ht="15.75" thickBot="1" x14ac:dyDescent="0.3"/>
    <row r="2" spans="1:25" ht="21" x14ac:dyDescent="0.35">
      <c r="A2" s="129" t="s">
        <v>145</v>
      </c>
      <c r="B2" s="32" t="s">
        <v>0</v>
      </c>
      <c r="C2" s="33"/>
      <c r="E2" s="6"/>
      <c r="F2" s="6"/>
      <c r="H2" s="129" t="s">
        <v>145</v>
      </c>
      <c r="I2" s="32" t="s">
        <v>0</v>
      </c>
      <c r="J2" s="33"/>
      <c r="L2" s="6"/>
      <c r="O2" s="129" t="s">
        <v>145</v>
      </c>
      <c r="P2" s="32" t="s">
        <v>0</v>
      </c>
      <c r="Q2" s="33"/>
      <c r="S2" s="6"/>
      <c r="U2" s="129" t="s">
        <v>145</v>
      </c>
      <c r="V2" s="32" t="s">
        <v>0</v>
      </c>
      <c r="W2" s="33"/>
      <c r="Y2" s="6"/>
    </row>
    <row r="3" spans="1:25" ht="21.75" thickBot="1" x14ac:dyDescent="0.4">
      <c r="A3" s="129" t="s">
        <v>96</v>
      </c>
      <c r="B3" s="34" t="s">
        <v>1</v>
      </c>
      <c r="C3" s="35"/>
      <c r="E3" s="6"/>
      <c r="F3" s="6"/>
      <c r="H3" s="129" t="s">
        <v>96</v>
      </c>
      <c r="I3" s="34" t="s">
        <v>1</v>
      </c>
      <c r="J3" s="35"/>
      <c r="L3" s="6"/>
      <c r="O3" s="129" t="s">
        <v>41</v>
      </c>
      <c r="P3" s="34" t="s">
        <v>1</v>
      </c>
      <c r="Q3" s="35"/>
      <c r="S3" s="6"/>
      <c r="U3" s="129" t="s">
        <v>41</v>
      </c>
      <c r="V3" s="34" t="s">
        <v>1</v>
      </c>
      <c r="W3" s="35"/>
      <c r="Y3" s="6"/>
    </row>
    <row r="4" spans="1:25" ht="21.75" thickBot="1" x14ac:dyDescent="0.4">
      <c r="A4" s="129" t="s">
        <v>34</v>
      </c>
      <c r="B4" s="38" t="s">
        <v>146</v>
      </c>
      <c r="C4" s="36"/>
      <c r="D4" s="194" t="s">
        <v>21</v>
      </c>
      <c r="E4" s="195"/>
      <c r="F4" s="205"/>
      <c r="H4" s="129" t="s">
        <v>155</v>
      </c>
      <c r="I4" s="38" t="s">
        <v>146</v>
      </c>
      <c r="J4" s="36"/>
      <c r="K4" s="194" t="s">
        <v>21</v>
      </c>
      <c r="L4" s="195"/>
      <c r="O4" s="129" t="s">
        <v>34</v>
      </c>
      <c r="P4" s="38" t="s">
        <v>146</v>
      </c>
      <c r="Q4" s="36"/>
      <c r="R4" s="194" t="s">
        <v>21</v>
      </c>
      <c r="S4" s="195"/>
      <c r="U4" s="129" t="s">
        <v>116</v>
      </c>
      <c r="V4" s="38" t="s">
        <v>146</v>
      </c>
      <c r="W4" s="36"/>
      <c r="X4" s="194" t="s">
        <v>21</v>
      </c>
      <c r="Y4" s="195"/>
    </row>
    <row r="5" spans="1:25" x14ac:dyDescent="0.25">
      <c r="A5" s="145"/>
      <c r="B5" s="171"/>
      <c r="D5" s="196" t="s">
        <v>22</v>
      </c>
      <c r="E5" s="197"/>
      <c r="F5" s="205"/>
      <c r="H5" s="145"/>
      <c r="I5" s="171"/>
      <c r="K5" s="196" t="s">
        <v>22</v>
      </c>
      <c r="L5" s="197"/>
      <c r="O5" s="145"/>
      <c r="P5" s="171"/>
      <c r="R5" s="196" t="s">
        <v>22</v>
      </c>
      <c r="S5" s="197"/>
      <c r="U5" s="145"/>
      <c r="V5" s="171"/>
      <c r="X5" s="196" t="s">
        <v>22</v>
      </c>
      <c r="Y5" s="197"/>
    </row>
    <row r="6" spans="1:25" x14ac:dyDescent="0.25">
      <c r="A6" s="173" t="s">
        <v>9</v>
      </c>
      <c r="B6" s="174">
        <f>C2*1.5/100</f>
        <v>0</v>
      </c>
      <c r="C6" s="163">
        <v>1.4999999999999999E-2</v>
      </c>
      <c r="D6" s="196" t="s">
        <v>23</v>
      </c>
      <c r="E6" s="197"/>
      <c r="F6" s="205"/>
      <c r="H6" s="173" t="s">
        <v>156</v>
      </c>
      <c r="I6" s="174">
        <f>J2*2/100</f>
        <v>0</v>
      </c>
      <c r="J6" s="163">
        <v>0.02</v>
      </c>
      <c r="K6" s="196" t="s">
        <v>23</v>
      </c>
      <c r="L6" s="197"/>
      <c r="O6" s="173" t="s">
        <v>156</v>
      </c>
      <c r="P6" s="174">
        <f>Q2*1.5/100</f>
        <v>0</v>
      </c>
      <c r="Q6" s="163">
        <v>1.4999999999999999E-2</v>
      </c>
      <c r="R6" s="196" t="s">
        <v>23</v>
      </c>
      <c r="S6" s="197"/>
      <c r="U6" s="173" t="s">
        <v>156</v>
      </c>
      <c r="V6" s="174">
        <f>W2*2/100</f>
        <v>0</v>
      </c>
      <c r="W6" s="163">
        <v>1.4999999999999999E-2</v>
      </c>
      <c r="X6" s="196" t="s">
        <v>23</v>
      </c>
      <c r="Y6" s="197"/>
    </row>
    <row r="7" spans="1:25" x14ac:dyDescent="0.25">
      <c r="A7" s="173" t="s">
        <v>2</v>
      </c>
      <c r="B7" s="174">
        <f>C4*1.2/100</f>
        <v>0</v>
      </c>
      <c r="C7" s="163">
        <v>1.2E-2</v>
      </c>
      <c r="D7" s="196" t="s">
        <v>24</v>
      </c>
      <c r="E7" s="197"/>
      <c r="F7" s="205"/>
      <c r="H7" s="173" t="s">
        <v>2</v>
      </c>
      <c r="I7" s="174">
        <f>J4*1.2/100</f>
        <v>0</v>
      </c>
      <c r="J7" s="163">
        <v>1.2E-2</v>
      </c>
      <c r="K7" s="196" t="s">
        <v>24</v>
      </c>
      <c r="L7" s="197"/>
      <c r="O7" s="173" t="s">
        <v>2</v>
      </c>
      <c r="P7" s="174">
        <f>Q4*1.2/100</f>
        <v>0</v>
      </c>
      <c r="Q7" s="163">
        <v>1.2E-2</v>
      </c>
      <c r="R7" s="196" t="s">
        <v>24</v>
      </c>
      <c r="S7" s="197"/>
      <c r="U7" s="173" t="s">
        <v>2</v>
      </c>
      <c r="V7" s="174">
        <f>W4*1.2/100</f>
        <v>0</v>
      </c>
      <c r="W7" s="163">
        <v>1.2E-2</v>
      </c>
      <c r="X7" s="196" t="s">
        <v>24</v>
      </c>
      <c r="Y7" s="197"/>
    </row>
    <row r="8" spans="1:25" x14ac:dyDescent="0.25">
      <c r="A8" s="173" t="s">
        <v>3</v>
      </c>
      <c r="B8" s="173">
        <f>C8</f>
        <v>360</v>
      </c>
      <c r="C8" s="1">
        <f>ARANCELES!$E$19</f>
        <v>360</v>
      </c>
      <c r="D8" s="196" t="s">
        <v>120</v>
      </c>
      <c r="E8" s="197"/>
      <c r="F8" s="205"/>
      <c r="H8" s="173" t="s">
        <v>3</v>
      </c>
      <c r="I8" s="173">
        <f>J8</f>
        <v>360</v>
      </c>
      <c r="J8" s="1">
        <f>ARANCELES!$E$19</f>
        <v>360</v>
      </c>
      <c r="K8" s="196" t="s">
        <v>120</v>
      </c>
      <c r="L8" s="197"/>
      <c r="O8" s="173" t="s">
        <v>3</v>
      </c>
      <c r="P8" s="173">
        <f>Q8</f>
        <v>500</v>
      </c>
      <c r="Q8" s="1">
        <f>ARANCELES!D19</f>
        <v>500</v>
      </c>
      <c r="R8" s="196" t="s">
        <v>43</v>
      </c>
      <c r="S8" s="197"/>
      <c r="U8" s="173" t="s">
        <v>3</v>
      </c>
      <c r="V8" s="173">
        <v>300</v>
      </c>
      <c r="W8" s="1">
        <f>ARANCELES!D19</f>
        <v>500</v>
      </c>
      <c r="X8" s="196" t="s">
        <v>43</v>
      </c>
      <c r="Y8" s="197"/>
    </row>
    <row r="9" spans="1:25" x14ac:dyDescent="0.25">
      <c r="A9" s="173" t="s">
        <v>4</v>
      </c>
      <c r="B9" s="173">
        <f>C9</f>
        <v>390</v>
      </c>
      <c r="C9" s="1">
        <f>ARANCELES!$E$20</f>
        <v>390</v>
      </c>
      <c r="D9" s="196" t="s">
        <v>25</v>
      </c>
      <c r="E9" s="197"/>
      <c r="F9" s="205"/>
      <c r="H9" s="173" t="s">
        <v>4</v>
      </c>
      <c r="I9" s="173">
        <f>J9</f>
        <v>390</v>
      </c>
      <c r="J9" s="1">
        <f>ARANCELES!$E$20</f>
        <v>390</v>
      </c>
      <c r="K9" s="196" t="s">
        <v>25</v>
      </c>
      <c r="L9" s="197"/>
      <c r="O9" s="173" t="s">
        <v>4</v>
      </c>
      <c r="P9" s="173">
        <f>Q9</f>
        <v>1010</v>
      </c>
      <c r="Q9" s="1">
        <f>ARANCELES!D20</f>
        <v>1010</v>
      </c>
      <c r="R9" s="196" t="s">
        <v>25</v>
      </c>
      <c r="S9" s="197"/>
      <c r="U9" s="173" t="s">
        <v>4</v>
      </c>
      <c r="V9" s="173">
        <v>480</v>
      </c>
      <c r="W9" s="1">
        <f>ARANCELES!D20</f>
        <v>1010</v>
      </c>
      <c r="X9" s="196" t="s">
        <v>25</v>
      </c>
      <c r="Y9" s="197"/>
    </row>
    <row r="10" spans="1:25" x14ac:dyDescent="0.25">
      <c r="A10" s="173" t="s">
        <v>147</v>
      </c>
      <c r="B10" s="173"/>
      <c r="C10" s="1">
        <f>C9</f>
        <v>390</v>
      </c>
      <c r="D10" s="196" t="s">
        <v>26</v>
      </c>
      <c r="E10" s="197"/>
      <c r="F10" s="205"/>
      <c r="H10" s="173" t="s">
        <v>147</v>
      </c>
      <c r="I10" s="173"/>
      <c r="J10" s="1">
        <f>J9</f>
        <v>390</v>
      </c>
      <c r="K10" s="196" t="s">
        <v>26</v>
      </c>
      <c r="L10" s="197"/>
      <c r="O10" s="173" t="s">
        <v>147</v>
      </c>
      <c r="P10" s="173"/>
      <c r="Q10" s="1">
        <f>Q9</f>
        <v>1010</v>
      </c>
      <c r="R10" s="196" t="s">
        <v>26</v>
      </c>
      <c r="S10" s="197"/>
      <c r="U10" s="173" t="s">
        <v>147</v>
      </c>
      <c r="V10" s="173"/>
      <c r="W10" s="1">
        <f>W9</f>
        <v>1010</v>
      </c>
      <c r="X10" s="196" t="s">
        <v>26</v>
      </c>
      <c r="Y10" s="197"/>
    </row>
    <row r="11" spans="1:25" x14ac:dyDescent="0.25">
      <c r="A11" s="173" t="s">
        <v>36</v>
      </c>
      <c r="B11" s="173"/>
      <c r="C11" s="1">
        <v>2000</v>
      </c>
      <c r="D11" s="175" t="s">
        <v>28</v>
      </c>
      <c r="E11" s="197"/>
      <c r="F11" s="205"/>
      <c r="H11" s="173" t="s">
        <v>36</v>
      </c>
      <c r="I11" s="173"/>
      <c r="J11" s="1">
        <v>2000</v>
      </c>
      <c r="K11" s="175" t="s">
        <v>28</v>
      </c>
      <c r="L11" s="197"/>
      <c r="O11" s="173" t="s">
        <v>36</v>
      </c>
      <c r="P11" s="173"/>
      <c r="Q11" s="1">
        <v>2000</v>
      </c>
      <c r="R11" s="175" t="s">
        <v>28</v>
      </c>
      <c r="S11" s="197"/>
      <c r="U11" s="173" t="s">
        <v>36</v>
      </c>
      <c r="V11" s="173"/>
      <c r="W11" s="1">
        <v>2000</v>
      </c>
      <c r="X11" s="175" t="s">
        <v>28</v>
      </c>
      <c r="Y11" s="197"/>
    </row>
    <row r="12" spans="1:25" x14ac:dyDescent="0.25">
      <c r="A12" s="173" t="s">
        <v>13</v>
      </c>
      <c r="B12" s="173">
        <f>FORMULARIOS!J10</f>
        <v>1100</v>
      </c>
      <c r="C12" s="1">
        <f>FORMULARIOS!J10</f>
        <v>1100</v>
      </c>
      <c r="D12" s="175" t="s">
        <v>29</v>
      </c>
      <c r="E12" s="197"/>
      <c r="F12" s="205"/>
      <c r="H12" s="173" t="s">
        <v>13</v>
      </c>
      <c r="I12" s="173">
        <f>FORMULARIOS!J10</f>
        <v>1100</v>
      </c>
      <c r="J12" s="1">
        <f>FORMULARIOS!J10</f>
        <v>1100</v>
      </c>
      <c r="K12" s="175" t="s">
        <v>29</v>
      </c>
      <c r="L12" s="197"/>
      <c r="O12" s="173" t="s">
        <v>13</v>
      </c>
      <c r="P12" s="173">
        <f>FORMULARIOS!I10</f>
        <v>1100</v>
      </c>
      <c r="Q12" s="1">
        <f>FORMULARIOS!I10</f>
        <v>1100</v>
      </c>
      <c r="R12" s="175" t="s">
        <v>29</v>
      </c>
      <c r="S12" s="197"/>
      <c r="U12" s="173" t="s">
        <v>13</v>
      </c>
      <c r="V12" s="173">
        <f>FORMULARIOS!I10</f>
        <v>1100</v>
      </c>
      <c r="W12" s="1">
        <f>FORMULARIOS!I10</f>
        <v>1100</v>
      </c>
      <c r="X12" s="175" t="s">
        <v>29</v>
      </c>
      <c r="Y12" s="197"/>
    </row>
    <row r="13" spans="1:25" x14ac:dyDescent="0.25">
      <c r="A13" s="173" t="s">
        <v>10</v>
      </c>
      <c r="B13" s="173">
        <v>3000</v>
      </c>
      <c r="D13" s="175" t="s">
        <v>30</v>
      </c>
      <c r="E13" s="199"/>
      <c r="F13" s="205"/>
      <c r="H13" s="173" t="s">
        <v>10</v>
      </c>
      <c r="I13" s="173">
        <v>3000</v>
      </c>
      <c r="K13" s="175" t="s">
        <v>30</v>
      </c>
      <c r="L13" s="199"/>
      <c r="O13" s="173" t="s">
        <v>10</v>
      </c>
      <c r="P13" s="173">
        <v>9000</v>
      </c>
      <c r="R13" s="175" t="s">
        <v>30</v>
      </c>
      <c r="S13" s="199"/>
      <c r="U13" s="173" t="s">
        <v>10</v>
      </c>
      <c r="V13" s="173">
        <v>9000</v>
      </c>
      <c r="X13" s="175" t="s">
        <v>30</v>
      </c>
      <c r="Y13" s="199"/>
    </row>
    <row r="14" spans="1:25" x14ac:dyDescent="0.25">
      <c r="A14" s="21" t="s">
        <v>144</v>
      </c>
      <c r="B14" s="173"/>
      <c r="D14" s="21" t="s">
        <v>148</v>
      </c>
      <c r="E14" s="22"/>
      <c r="F14" s="206"/>
      <c r="H14" s="21" t="s">
        <v>144</v>
      </c>
      <c r="I14" s="173"/>
      <c r="K14" s="21" t="s">
        <v>148</v>
      </c>
      <c r="L14" s="22"/>
      <c r="O14" s="21" t="s">
        <v>144</v>
      </c>
      <c r="P14" s="173"/>
      <c r="R14" s="21" t="s">
        <v>148</v>
      </c>
      <c r="S14" s="22"/>
      <c r="U14" s="21" t="s">
        <v>144</v>
      </c>
      <c r="V14" s="173"/>
      <c r="X14" s="21" t="s">
        <v>148</v>
      </c>
      <c r="Y14" s="22"/>
    </row>
    <row r="15" spans="1:25" ht="15.75" thickBot="1" x14ac:dyDescent="0.3">
      <c r="A15" s="189" t="s">
        <v>151</v>
      </c>
      <c r="B15" s="189"/>
      <c r="D15" s="175" t="s">
        <v>149</v>
      </c>
      <c r="E15" s="200"/>
      <c r="F15" s="205"/>
      <c r="H15" s="189" t="s">
        <v>151</v>
      </c>
      <c r="I15" s="189"/>
      <c r="K15" s="175" t="s">
        <v>149</v>
      </c>
      <c r="L15" s="200"/>
      <c r="O15" s="189" t="s">
        <v>151</v>
      </c>
      <c r="P15" s="189"/>
      <c r="R15" s="175" t="s">
        <v>149</v>
      </c>
      <c r="S15" s="200"/>
      <c r="U15" s="189" t="s">
        <v>151</v>
      </c>
      <c r="V15" s="189"/>
      <c r="X15" s="175" t="s">
        <v>149</v>
      </c>
      <c r="Y15" s="200"/>
    </row>
    <row r="16" spans="1:25" ht="19.5" thickBot="1" x14ac:dyDescent="0.35">
      <c r="A16" s="203" t="s">
        <v>35</v>
      </c>
      <c r="B16" s="204">
        <f>B6+B7+B8+B9+B10+B11+B12+B13+B14+B15</f>
        <v>4850</v>
      </c>
      <c r="C16" s="18"/>
      <c r="D16" s="175" t="s">
        <v>150</v>
      </c>
      <c r="E16" s="200"/>
      <c r="F16" s="205"/>
      <c r="H16" s="203" t="s">
        <v>35</v>
      </c>
      <c r="I16" s="204">
        <f>I6+I7+I8+I9+I10+I11+I12+I13+I14+I15</f>
        <v>4850</v>
      </c>
      <c r="J16" s="18"/>
      <c r="K16" s="175" t="s">
        <v>150</v>
      </c>
      <c r="L16" s="200"/>
      <c r="O16" s="203" t="s">
        <v>35</v>
      </c>
      <c r="P16" s="204">
        <f>P6+P7+P8+P9+P10+P11+P12+P13+P14+P15</f>
        <v>11610</v>
      </c>
      <c r="Q16" s="18"/>
      <c r="R16" s="175" t="s">
        <v>150</v>
      </c>
      <c r="S16" s="200"/>
      <c r="U16" s="203" t="s">
        <v>35</v>
      </c>
      <c r="V16" s="204">
        <f>V6+V7+V8+V9+V10+V11+V12+V13+V14+V15</f>
        <v>10880</v>
      </c>
      <c r="W16" s="18"/>
      <c r="X16" s="175" t="s">
        <v>150</v>
      </c>
      <c r="Y16" s="200"/>
    </row>
    <row r="17" spans="1:25" x14ac:dyDescent="0.25">
      <c r="A17" s="144"/>
      <c r="B17" s="144"/>
      <c r="D17" s="175"/>
      <c r="E17" s="200"/>
      <c r="F17" s="205"/>
      <c r="H17" s="144"/>
      <c r="I17" s="144"/>
      <c r="K17" s="175"/>
      <c r="L17" s="200"/>
      <c r="O17" s="144"/>
      <c r="P17" s="144"/>
      <c r="R17" s="175"/>
      <c r="S17" s="200"/>
      <c r="U17" s="144"/>
      <c r="V17" s="144"/>
      <c r="X17" s="175"/>
      <c r="Y17" s="200"/>
    </row>
    <row r="18" spans="1:25" ht="15.75" thickBot="1" x14ac:dyDescent="0.3">
      <c r="A18" s="144"/>
      <c r="B18" s="144"/>
      <c r="C18" s="1"/>
      <c r="D18" s="2"/>
      <c r="E18" s="8"/>
      <c r="F18" s="8"/>
      <c r="H18" s="144"/>
      <c r="I18" s="144"/>
      <c r="J18" s="1"/>
      <c r="K18" s="2"/>
      <c r="L18" s="8"/>
      <c r="O18" s="144"/>
      <c r="P18" s="144"/>
      <c r="Q18" s="1"/>
      <c r="R18" s="2"/>
      <c r="S18" s="8"/>
      <c r="U18" s="144"/>
      <c r="V18" s="144"/>
      <c r="W18" s="1"/>
      <c r="X18" s="2"/>
      <c r="Y18" s="8"/>
    </row>
    <row r="19" spans="1:25" ht="15.75" thickBot="1" x14ac:dyDescent="0.3">
      <c r="A19" s="144"/>
      <c r="B19" s="144"/>
      <c r="C19" s="1"/>
      <c r="D19" s="12" t="s">
        <v>31</v>
      </c>
      <c r="E19" s="13">
        <f>B6+B7+B8+B9+B10</f>
        <v>750</v>
      </c>
      <c r="F19" s="167"/>
      <c r="H19" s="144"/>
      <c r="I19" s="144"/>
      <c r="J19" s="1"/>
      <c r="K19" s="12" t="s">
        <v>31</v>
      </c>
      <c r="L19" s="13">
        <f>I6+I7+I8+I9+I10</f>
        <v>750</v>
      </c>
      <c r="O19" s="144"/>
      <c r="P19" s="144"/>
      <c r="Q19" s="1"/>
      <c r="R19" s="12" t="s">
        <v>31</v>
      </c>
      <c r="S19" s="13">
        <f>P6+P7+P8+P9+P10</f>
        <v>1510</v>
      </c>
      <c r="U19" s="144"/>
      <c r="V19" s="144"/>
      <c r="W19" s="1"/>
      <c r="X19" s="12" t="s">
        <v>31</v>
      </c>
      <c r="Y19" s="13">
        <f>V6+V7+V8+V9+V10</f>
        <v>780</v>
      </c>
    </row>
    <row r="20" spans="1:25" ht="15.75" thickBot="1" x14ac:dyDescent="0.3">
      <c r="A20" s="144"/>
      <c r="B20" s="144"/>
      <c r="D20" s="1"/>
      <c r="E20" s="6"/>
      <c r="F20" s="6"/>
      <c r="H20" s="144"/>
      <c r="I20" s="144"/>
      <c r="K20" s="1"/>
      <c r="L20" s="6"/>
      <c r="O20" s="144"/>
      <c r="P20" s="144"/>
      <c r="R20" s="1"/>
      <c r="S20" s="6"/>
      <c r="U20" s="144"/>
      <c r="V20" s="144"/>
      <c r="X20" s="1"/>
      <c r="Y20" s="6"/>
    </row>
    <row r="21" spans="1:25" ht="23.25" thickBot="1" x14ac:dyDescent="0.4">
      <c r="A21" s="149" t="s">
        <v>118</v>
      </c>
      <c r="D21" s="1"/>
      <c r="E21" s="6"/>
      <c r="F21" s="6"/>
      <c r="H21" s="149" t="s">
        <v>118</v>
      </c>
      <c r="K21" s="1"/>
      <c r="L21" s="6"/>
      <c r="O21" s="149" t="s">
        <v>118</v>
      </c>
      <c r="R21" s="1"/>
      <c r="S21" s="6"/>
      <c r="U21" s="149" t="s">
        <v>118</v>
      </c>
      <c r="X21" s="1"/>
      <c r="Y21" s="6"/>
    </row>
    <row r="22" spans="1:25" x14ac:dyDescent="0.25">
      <c r="A22" s="42" t="s">
        <v>128</v>
      </c>
      <c r="B22" s="147"/>
      <c r="C22" s="43"/>
      <c r="D22" s="1"/>
      <c r="E22" s="6"/>
      <c r="F22" s="6"/>
      <c r="H22" s="42" t="s">
        <v>128</v>
      </c>
      <c r="I22" s="147"/>
      <c r="J22" s="43"/>
      <c r="K22" s="1"/>
      <c r="L22" s="6"/>
      <c r="O22" s="42" t="s">
        <v>128</v>
      </c>
      <c r="P22" s="147"/>
      <c r="Q22" s="43"/>
      <c r="R22" s="1"/>
      <c r="S22" s="6"/>
      <c r="U22" s="42" t="s">
        <v>128</v>
      </c>
      <c r="V22" s="147"/>
      <c r="W22" s="43"/>
      <c r="X22" s="1"/>
      <c r="Y22" s="6"/>
    </row>
    <row r="23" spans="1:25" x14ac:dyDescent="0.25">
      <c r="A23" s="46" t="s">
        <v>67</v>
      </c>
      <c r="B23" s="30"/>
      <c r="C23" s="45"/>
      <c r="D23" s="1"/>
      <c r="E23" s="6"/>
      <c r="F23" s="6"/>
      <c r="H23" s="46" t="s">
        <v>67</v>
      </c>
      <c r="I23" s="30"/>
      <c r="J23" s="45"/>
      <c r="K23" s="1"/>
      <c r="L23" s="6"/>
      <c r="O23" s="46" t="s">
        <v>67</v>
      </c>
      <c r="P23" s="30"/>
      <c r="Q23" s="45"/>
      <c r="R23" s="1"/>
      <c r="S23" s="6"/>
      <c r="U23" s="46" t="s">
        <v>67</v>
      </c>
      <c r="V23" s="30"/>
      <c r="W23" s="45"/>
      <c r="X23" s="1"/>
      <c r="Y23" s="6"/>
    </row>
    <row r="24" spans="1:25" x14ac:dyDescent="0.25">
      <c r="A24" s="46" t="s">
        <v>69</v>
      </c>
      <c r="B24" s="24"/>
      <c r="C24" s="45"/>
      <c r="D24" s="1"/>
      <c r="E24" s="6"/>
      <c r="F24" s="6"/>
      <c r="H24" s="46" t="s">
        <v>69</v>
      </c>
      <c r="I24" s="24"/>
      <c r="J24" s="45"/>
      <c r="K24" s="1"/>
      <c r="L24" s="6"/>
      <c r="O24" s="46" t="s">
        <v>69</v>
      </c>
      <c r="P24" s="24"/>
      <c r="Q24" s="45"/>
      <c r="R24" s="1"/>
      <c r="S24" s="6"/>
      <c r="U24" s="46" t="s">
        <v>69</v>
      </c>
      <c r="V24" s="24"/>
      <c r="W24" s="45"/>
      <c r="X24" s="1"/>
      <c r="Y24" s="6"/>
    </row>
    <row r="25" spans="1:25" x14ac:dyDescent="0.25">
      <c r="A25" s="148" t="s">
        <v>124</v>
      </c>
      <c r="B25" s="145"/>
      <c r="C25" s="45"/>
      <c r="D25" s="18"/>
      <c r="E25" s="6"/>
      <c r="F25" s="6"/>
      <c r="H25" s="148" t="s">
        <v>124</v>
      </c>
      <c r="I25" s="145"/>
      <c r="J25" s="45"/>
      <c r="K25" s="18"/>
      <c r="L25" s="6"/>
      <c r="O25" s="148" t="s">
        <v>124</v>
      </c>
      <c r="P25" s="145"/>
      <c r="Q25" s="45"/>
      <c r="R25" s="18"/>
      <c r="S25" s="6"/>
      <c r="U25" s="148" t="s">
        <v>124</v>
      </c>
      <c r="V25" s="145"/>
      <c r="W25" s="45"/>
      <c r="X25" s="18"/>
      <c r="Y25" s="6"/>
    </row>
    <row r="26" spans="1:25" x14ac:dyDescent="0.25">
      <c r="A26" s="148" t="s">
        <v>125</v>
      </c>
      <c r="B26" s="145"/>
      <c r="C26" s="45"/>
      <c r="E26" s="6"/>
      <c r="F26" s="6"/>
      <c r="H26" s="148" t="s">
        <v>125</v>
      </c>
      <c r="I26" s="145"/>
      <c r="J26" s="45"/>
      <c r="L26" s="6"/>
      <c r="O26" s="148" t="s">
        <v>125</v>
      </c>
      <c r="P26" s="145"/>
      <c r="Q26" s="45"/>
      <c r="S26" s="6"/>
      <c r="U26" s="148" t="s">
        <v>125</v>
      </c>
      <c r="V26" s="145"/>
      <c r="W26" s="45"/>
      <c r="Y26" s="6"/>
    </row>
    <row r="27" spans="1:25" x14ac:dyDescent="0.25">
      <c r="A27" s="148" t="s">
        <v>70</v>
      </c>
      <c r="B27" s="145"/>
      <c r="C27" s="45"/>
      <c r="E27" s="168"/>
      <c r="F27" s="168"/>
      <c r="G27" s="146"/>
      <c r="H27" s="148" t="s">
        <v>70</v>
      </c>
      <c r="I27" s="145"/>
      <c r="J27" s="45"/>
      <c r="L27" s="168"/>
      <c r="O27" s="148" t="s">
        <v>70</v>
      </c>
      <c r="P27" s="145"/>
      <c r="Q27" s="45"/>
      <c r="S27" s="168"/>
      <c r="U27" s="148" t="s">
        <v>70</v>
      </c>
      <c r="V27" s="145"/>
      <c r="W27" s="45"/>
      <c r="Y27" s="168"/>
    </row>
    <row r="28" spans="1:25" x14ac:dyDescent="0.25">
      <c r="A28" s="148"/>
      <c r="B28" s="145"/>
      <c r="C28" s="45"/>
      <c r="D28" s="1"/>
      <c r="E28" s="201"/>
      <c r="F28" s="201"/>
      <c r="G28" s="144"/>
      <c r="H28" s="148"/>
      <c r="I28" s="145"/>
      <c r="J28" s="45"/>
      <c r="K28" s="1"/>
      <c r="L28" s="201"/>
      <c r="O28" s="148"/>
      <c r="P28" s="145"/>
      <c r="Q28" s="45"/>
      <c r="R28" s="1"/>
      <c r="S28" s="201"/>
      <c r="U28" s="148"/>
      <c r="V28" s="145"/>
      <c r="W28" s="45"/>
      <c r="X28" s="1"/>
      <c r="Y28" s="201"/>
    </row>
    <row r="29" spans="1:25" x14ac:dyDescent="0.25">
      <c r="A29" s="46" t="s">
        <v>64</v>
      </c>
      <c r="B29" s="30"/>
      <c r="C29" s="45"/>
      <c r="E29" s="201"/>
      <c r="F29" s="201"/>
      <c r="G29" s="144"/>
      <c r="H29" s="46" t="s">
        <v>64</v>
      </c>
      <c r="I29" s="30"/>
      <c r="J29" s="45"/>
      <c r="L29" s="201"/>
      <c r="O29" s="46" t="s">
        <v>64</v>
      </c>
      <c r="P29" s="30"/>
      <c r="Q29" s="45"/>
      <c r="S29" s="201"/>
      <c r="U29" s="46" t="s">
        <v>64</v>
      </c>
      <c r="V29" s="30"/>
      <c r="W29" s="45"/>
      <c r="Y29" s="201"/>
    </row>
    <row r="30" spans="1:25" x14ac:dyDescent="0.25">
      <c r="A30" s="44" t="s">
        <v>65</v>
      </c>
      <c r="B30" s="21" t="s">
        <v>66</v>
      </c>
      <c r="C30" s="45"/>
      <c r="E30" s="202"/>
      <c r="F30" s="202"/>
      <c r="G30" s="144"/>
      <c r="H30" s="44" t="s">
        <v>65</v>
      </c>
      <c r="I30" s="21" t="s">
        <v>66</v>
      </c>
      <c r="J30" s="45"/>
      <c r="L30" s="202"/>
      <c r="O30" s="44" t="s">
        <v>65</v>
      </c>
      <c r="P30" s="21" t="s">
        <v>66</v>
      </c>
      <c r="Q30" s="45"/>
      <c r="S30" s="202"/>
      <c r="U30" s="44" t="s">
        <v>65</v>
      </c>
      <c r="V30" s="21" t="s">
        <v>66</v>
      </c>
      <c r="W30" s="45"/>
      <c r="Y30" s="202"/>
    </row>
    <row r="31" spans="1:25" x14ac:dyDescent="0.25">
      <c r="A31" s="46"/>
      <c r="B31" s="21" t="s">
        <v>67</v>
      </c>
      <c r="C31" s="45"/>
      <c r="E31" s="202"/>
      <c r="F31" s="202"/>
      <c r="G31" s="144"/>
      <c r="H31" s="46"/>
      <c r="I31" s="21" t="s">
        <v>67</v>
      </c>
      <c r="J31" s="45"/>
      <c r="L31" s="202"/>
      <c r="O31" s="46"/>
      <c r="P31" s="21" t="s">
        <v>67</v>
      </c>
      <c r="Q31" s="45"/>
      <c r="S31" s="202"/>
      <c r="U31" s="46"/>
      <c r="V31" s="21" t="s">
        <v>67</v>
      </c>
      <c r="W31" s="45"/>
      <c r="Y31" s="202"/>
    </row>
    <row r="32" spans="1:25" x14ac:dyDescent="0.25">
      <c r="A32" s="46"/>
      <c r="B32" s="21" t="s">
        <v>68</v>
      </c>
      <c r="C32" s="45"/>
      <c r="H32" s="46"/>
      <c r="I32" s="21" t="s">
        <v>68</v>
      </c>
      <c r="J32" s="45"/>
      <c r="O32" s="46"/>
      <c r="P32" s="21" t="s">
        <v>68</v>
      </c>
      <c r="Q32" s="45"/>
      <c r="U32" s="46"/>
      <c r="V32" s="21" t="s">
        <v>68</v>
      </c>
      <c r="W32" s="45"/>
    </row>
    <row r="33" spans="1:23" x14ac:dyDescent="0.25">
      <c r="A33" s="46" t="s">
        <v>152</v>
      </c>
      <c r="B33" s="30"/>
      <c r="C33" s="45"/>
      <c r="H33" s="46" t="s">
        <v>152</v>
      </c>
      <c r="I33" s="30"/>
      <c r="J33" s="45"/>
      <c r="O33" s="46" t="s">
        <v>152</v>
      </c>
      <c r="P33" s="30"/>
      <c r="Q33" s="45"/>
      <c r="U33" s="46" t="s">
        <v>152</v>
      </c>
      <c r="V33" s="30"/>
      <c r="W33" s="45"/>
    </row>
    <row r="34" spans="1:23" x14ac:dyDescent="0.25">
      <c r="A34" s="46" t="s">
        <v>153</v>
      </c>
      <c r="B34" s="30"/>
      <c r="C34" s="45"/>
      <c r="H34" s="46" t="s">
        <v>153</v>
      </c>
      <c r="I34" s="30"/>
      <c r="J34" s="45"/>
      <c r="O34" s="46" t="s">
        <v>153</v>
      </c>
      <c r="P34" s="30"/>
      <c r="Q34" s="45"/>
      <c r="U34" s="46" t="s">
        <v>153</v>
      </c>
      <c r="V34" s="30"/>
      <c r="W34" s="45"/>
    </row>
    <row r="35" spans="1:23" ht="15.75" thickBot="1" x14ac:dyDescent="0.3">
      <c r="A35" s="47" t="s">
        <v>154</v>
      </c>
      <c r="B35" s="48"/>
      <c r="C35" s="49"/>
      <c r="H35" s="47" t="s">
        <v>154</v>
      </c>
      <c r="I35" s="48"/>
      <c r="J35" s="49"/>
      <c r="O35" s="47" t="s">
        <v>154</v>
      </c>
      <c r="P35" s="48"/>
      <c r="Q35" s="49"/>
      <c r="U35" s="47" t="s">
        <v>154</v>
      </c>
      <c r="V35" s="48"/>
      <c r="W35" s="4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I16" sqref="I16"/>
    </sheetView>
  </sheetViews>
  <sheetFormatPr baseColWidth="10" defaultRowHeight="15" x14ac:dyDescent="0.25"/>
  <cols>
    <col min="2" max="2" width="13.7109375" style="2" bestFit="1" customWidth="1"/>
    <col min="3" max="3" width="14.85546875" bestFit="1" customWidth="1"/>
    <col min="4" max="4" width="14.140625" bestFit="1" customWidth="1"/>
    <col min="5" max="5" width="15.42578125" bestFit="1" customWidth="1"/>
    <col min="6" max="6" width="14.7109375" bestFit="1" customWidth="1"/>
    <col min="9" max="9" width="14.85546875" bestFit="1" customWidth="1"/>
    <col min="10" max="10" width="15.42578125" bestFit="1" customWidth="1"/>
  </cols>
  <sheetData>
    <row r="1" spans="2:10" ht="15.75" thickBot="1" x14ac:dyDescent="0.3">
      <c r="H1" t="s">
        <v>157</v>
      </c>
    </row>
    <row r="2" spans="2:10" s="25" customFormat="1" x14ac:dyDescent="0.25">
      <c r="B2" s="135" t="s">
        <v>44</v>
      </c>
      <c r="C2" s="136" t="s">
        <v>45</v>
      </c>
      <c r="D2" s="136" t="s">
        <v>46</v>
      </c>
      <c r="E2" s="136" t="s">
        <v>47</v>
      </c>
      <c r="F2" s="137" t="s">
        <v>48</v>
      </c>
      <c r="H2" s="135" t="s">
        <v>44</v>
      </c>
      <c r="I2" s="136" t="s">
        <v>45</v>
      </c>
      <c r="J2" s="136" t="s">
        <v>47</v>
      </c>
    </row>
    <row r="3" spans="2:10" x14ac:dyDescent="0.25">
      <c r="B3" s="46"/>
      <c r="C3" s="24"/>
      <c r="D3" s="24"/>
      <c r="E3" s="24"/>
      <c r="F3" s="138"/>
      <c r="H3" s="46"/>
      <c r="I3" s="24"/>
      <c r="J3" s="24"/>
    </row>
    <row r="4" spans="2:10" x14ac:dyDescent="0.25">
      <c r="B4" s="46" t="s">
        <v>49</v>
      </c>
      <c r="C4" s="29">
        <v>1100</v>
      </c>
      <c r="D4" s="24">
        <v>800</v>
      </c>
      <c r="E4" s="28">
        <v>650</v>
      </c>
      <c r="F4" s="138">
        <v>350</v>
      </c>
      <c r="H4" s="46" t="s">
        <v>49</v>
      </c>
      <c r="I4" s="29">
        <v>1100</v>
      </c>
      <c r="J4" s="28">
        <v>650</v>
      </c>
    </row>
    <row r="5" spans="2:10" x14ac:dyDescent="0.25">
      <c r="B5" s="46" t="s">
        <v>50</v>
      </c>
      <c r="C5" s="29">
        <v>1100</v>
      </c>
      <c r="D5" s="24">
        <v>800</v>
      </c>
      <c r="E5" s="28">
        <v>650</v>
      </c>
      <c r="F5" s="138">
        <v>350</v>
      </c>
      <c r="H5" s="46" t="s">
        <v>50</v>
      </c>
      <c r="I5" s="29">
        <v>1100</v>
      </c>
      <c r="J5" s="28">
        <v>650</v>
      </c>
    </row>
    <row r="6" spans="2:10" x14ac:dyDescent="0.25">
      <c r="B6" s="46" t="s">
        <v>51</v>
      </c>
      <c r="C6" s="29">
        <v>1100</v>
      </c>
      <c r="D6" s="24">
        <v>800</v>
      </c>
      <c r="E6" s="28">
        <v>650</v>
      </c>
      <c r="F6" s="138">
        <v>350</v>
      </c>
      <c r="H6" s="46" t="s">
        <v>51</v>
      </c>
      <c r="I6" s="29">
        <v>1100</v>
      </c>
      <c r="J6" s="28">
        <v>650</v>
      </c>
    </row>
    <row r="7" spans="2:10" x14ac:dyDescent="0.25">
      <c r="B7" s="46" t="s">
        <v>52</v>
      </c>
      <c r="C7" s="29">
        <v>1700</v>
      </c>
      <c r="D7" s="24">
        <v>1400</v>
      </c>
      <c r="E7" s="28">
        <v>800</v>
      </c>
      <c r="F7" s="138">
        <v>500</v>
      </c>
      <c r="H7" s="46" t="s">
        <v>52</v>
      </c>
      <c r="I7" s="29">
        <v>1700</v>
      </c>
      <c r="J7" s="28">
        <v>800</v>
      </c>
    </row>
    <row r="8" spans="2:10" x14ac:dyDescent="0.25">
      <c r="B8" s="46" t="s">
        <v>53</v>
      </c>
      <c r="C8" s="29">
        <v>1100</v>
      </c>
      <c r="D8" s="24">
        <v>800</v>
      </c>
      <c r="E8" s="28">
        <v>650</v>
      </c>
      <c r="F8" s="138">
        <v>350</v>
      </c>
      <c r="H8" s="46" t="s">
        <v>53</v>
      </c>
      <c r="I8" s="29">
        <v>1100</v>
      </c>
      <c r="J8" s="28">
        <v>650</v>
      </c>
    </row>
    <row r="9" spans="2:10" x14ac:dyDescent="0.25">
      <c r="B9" s="46" t="s">
        <v>54</v>
      </c>
      <c r="C9" s="29">
        <v>1750</v>
      </c>
      <c r="D9" s="24">
        <v>1450</v>
      </c>
      <c r="E9" s="28">
        <v>800</v>
      </c>
      <c r="F9" s="138">
        <v>500</v>
      </c>
      <c r="H9" s="46" t="s">
        <v>54</v>
      </c>
      <c r="I9" s="29">
        <v>1750</v>
      </c>
      <c r="J9" s="28">
        <v>800</v>
      </c>
    </row>
    <row r="10" spans="2:10" x14ac:dyDescent="0.25">
      <c r="B10" s="46" t="s">
        <v>55</v>
      </c>
      <c r="C10" s="29">
        <v>1100</v>
      </c>
      <c r="D10" s="24">
        <v>800</v>
      </c>
      <c r="E10" s="28">
        <v>1100</v>
      </c>
      <c r="F10" s="138">
        <v>800</v>
      </c>
      <c r="H10" s="46" t="s">
        <v>55</v>
      </c>
      <c r="I10" s="29">
        <v>1100</v>
      </c>
      <c r="J10" s="28">
        <v>1100</v>
      </c>
    </row>
    <row r="11" spans="2:10" x14ac:dyDescent="0.25">
      <c r="B11" s="46" t="s">
        <v>56</v>
      </c>
      <c r="C11" s="29">
        <v>1100</v>
      </c>
      <c r="D11" s="24">
        <v>800</v>
      </c>
      <c r="E11" s="28">
        <v>1100</v>
      </c>
      <c r="F11" s="138">
        <v>800</v>
      </c>
      <c r="H11" s="46" t="s">
        <v>56</v>
      </c>
      <c r="I11" s="29">
        <v>1100</v>
      </c>
      <c r="J11" s="28">
        <v>1100</v>
      </c>
    </row>
    <row r="12" spans="2:10" x14ac:dyDescent="0.25">
      <c r="B12" s="46" t="s">
        <v>57</v>
      </c>
      <c r="C12" s="29">
        <v>1100</v>
      </c>
      <c r="D12" s="24">
        <v>800</v>
      </c>
      <c r="E12" s="28">
        <v>1100</v>
      </c>
      <c r="F12" s="138">
        <v>800</v>
      </c>
      <c r="H12" s="46" t="s">
        <v>57</v>
      </c>
      <c r="I12" s="29">
        <v>1100</v>
      </c>
      <c r="J12" s="28">
        <v>1100</v>
      </c>
    </row>
    <row r="13" spans="2:10" x14ac:dyDescent="0.25">
      <c r="B13" s="46" t="s">
        <v>58</v>
      </c>
      <c r="C13" s="29">
        <v>1100</v>
      </c>
      <c r="D13" s="24">
        <v>800</v>
      </c>
      <c r="E13" s="28">
        <v>1100</v>
      </c>
      <c r="F13" s="138">
        <v>800</v>
      </c>
      <c r="H13" s="46" t="s">
        <v>58</v>
      </c>
      <c r="I13" s="29">
        <v>1100</v>
      </c>
      <c r="J13" s="28">
        <v>1100</v>
      </c>
    </row>
    <row r="14" spans="2:10" x14ac:dyDescent="0.25">
      <c r="B14" s="46" t="s">
        <v>59</v>
      </c>
      <c r="C14" s="29">
        <v>1100</v>
      </c>
      <c r="D14" s="24">
        <v>800</v>
      </c>
      <c r="E14" s="28">
        <v>650</v>
      </c>
      <c r="F14" s="138">
        <v>350</v>
      </c>
      <c r="H14" s="46" t="s">
        <v>59</v>
      </c>
      <c r="I14" s="29">
        <v>1100</v>
      </c>
      <c r="J14" s="28">
        <v>650</v>
      </c>
    </row>
    <row r="15" spans="2:10" ht="15.75" thickBot="1" x14ac:dyDescent="0.3">
      <c r="B15" s="47" t="s">
        <v>60</v>
      </c>
      <c r="C15" s="139">
        <v>3500</v>
      </c>
      <c r="D15" s="119">
        <v>3500</v>
      </c>
      <c r="E15" s="140">
        <v>3500</v>
      </c>
      <c r="F15" s="120">
        <v>3500</v>
      </c>
      <c r="H15" s="47" t="s">
        <v>60</v>
      </c>
      <c r="I15" s="139">
        <v>350</v>
      </c>
      <c r="J15" s="140">
        <v>3500</v>
      </c>
    </row>
    <row r="16" spans="2:10" ht="15.75" thickBot="1" x14ac:dyDescent="0.3">
      <c r="C16" s="31"/>
      <c r="D16" s="31"/>
      <c r="E16" s="31"/>
    </row>
    <row r="17" spans="2:5" ht="15.75" thickBot="1" x14ac:dyDescent="0.3">
      <c r="B17" s="141" t="s">
        <v>119</v>
      </c>
      <c r="C17" s="142">
        <v>786</v>
      </c>
      <c r="D17" s="31"/>
      <c r="E17" s="31"/>
    </row>
    <row r="18" spans="2:5" x14ac:dyDescent="0.25">
      <c r="C18" s="31"/>
      <c r="D18" s="31"/>
      <c r="E18" s="31"/>
    </row>
    <row r="20" spans="2:5" x14ac:dyDescent="0.25">
      <c r="B20" s="2" t="s">
        <v>130</v>
      </c>
      <c r="D20">
        <v>1500</v>
      </c>
    </row>
    <row r="21" spans="2:5" x14ac:dyDescent="0.25">
      <c r="B21" s="2" t="s">
        <v>131</v>
      </c>
      <c r="D21">
        <v>1500</v>
      </c>
    </row>
    <row r="23" spans="2:5" x14ac:dyDescent="0.25">
      <c r="B23" s="2" t="s">
        <v>134</v>
      </c>
      <c r="D23">
        <v>2200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20" zoomScaleNormal="120" workbookViewId="0">
      <selection activeCell="K22" sqref="K22"/>
    </sheetView>
  </sheetViews>
  <sheetFormatPr baseColWidth="10" defaultRowHeight="15" x14ac:dyDescent="0.25"/>
  <cols>
    <col min="1" max="1" width="12.5703125" customWidth="1"/>
    <col min="2" max="2" width="11.5703125" customWidth="1"/>
    <col min="3" max="3" width="12.140625" bestFit="1" customWidth="1"/>
    <col min="4" max="4" width="10" customWidth="1"/>
    <col min="5" max="5" width="16" customWidth="1"/>
    <col min="6" max="6" width="14" customWidth="1"/>
    <col min="7" max="7" width="11.28515625" customWidth="1"/>
  </cols>
  <sheetData>
    <row r="1" spans="1:15" ht="24" thickBot="1" x14ac:dyDescent="0.4">
      <c r="A1" s="211" t="s">
        <v>74</v>
      </c>
      <c r="B1" s="212"/>
      <c r="C1" s="213"/>
      <c r="E1" s="214" t="s">
        <v>75</v>
      </c>
      <c r="F1" s="215"/>
      <c r="G1" s="216"/>
    </row>
    <row r="2" spans="1:15" ht="15.75" thickBot="1" x14ac:dyDescent="0.3">
      <c r="A2" s="217" t="s">
        <v>76</v>
      </c>
      <c r="B2" s="50" t="s">
        <v>40</v>
      </c>
      <c r="C2" s="51" t="s">
        <v>77</v>
      </c>
      <c r="E2" s="52" t="s">
        <v>76</v>
      </c>
      <c r="F2" s="52" t="s">
        <v>40</v>
      </c>
      <c r="G2" s="53" t="s">
        <v>77</v>
      </c>
    </row>
    <row r="3" spans="1:15" ht="15.75" thickBot="1" x14ac:dyDescent="0.3">
      <c r="A3" s="218"/>
      <c r="B3" s="54">
        <v>1.4999999999999999E-2</v>
      </c>
      <c r="C3" s="55">
        <v>0.02</v>
      </c>
      <c r="E3" s="159" t="s">
        <v>78</v>
      </c>
      <c r="F3" s="56">
        <v>1.4999999999999999E-2</v>
      </c>
      <c r="G3" s="57">
        <v>0.02</v>
      </c>
    </row>
    <row r="4" spans="1:15" ht="15.75" thickBot="1" x14ac:dyDescent="0.3">
      <c r="A4" s="58" t="s">
        <v>79</v>
      </c>
      <c r="B4" s="59">
        <v>9500</v>
      </c>
      <c r="C4" s="60">
        <v>12800</v>
      </c>
      <c r="E4" s="61" t="s">
        <v>80</v>
      </c>
      <c r="F4" s="62">
        <v>2050</v>
      </c>
      <c r="G4" s="63">
        <v>2950</v>
      </c>
      <c r="L4" s="146"/>
      <c r="M4" s="146"/>
      <c r="N4" s="146"/>
      <c r="O4" s="146"/>
    </row>
    <row r="5" spans="1:15" ht="15.75" thickBot="1" x14ac:dyDescent="0.3">
      <c r="E5" s="64" t="s">
        <v>81</v>
      </c>
      <c r="F5" s="65">
        <v>1.4999999999999999E-2</v>
      </c>
      <c r="G5" s="66">
        <v>0.02</v>
      </c>
      <c r="L5" s="146"/>
      <c r="M5" s="146"/>
      <c r="N5" s="146"/>
      <c r="O5" s="146"/>
    </row>
    <row r="6" spans="1:15" ht="15.75" thickBot="1" x14ac:dyDescent="0.3">
      <c r="A6" s="219" t="s">
        <v>82</v>
      </c>
      <c r="B6" s="220"/>
      <c r="C6" s="221"/>
      <c r="E6" s="67" t="s">
        <v>83</v>
      </c>
      <c r="F6" s="68">
        <v>2800</v>
      </c>
      <c r="G6" s="68">
        <v>4900</v>
      </c>
      <c r="L6" s="146"/>
      <c r="M6" s="146"/>
      <c r="N6" s="146"/>
      <c r="O6" s="146"/>
    </row>
    <row r="7" spans="1:15" x14ac:dyDescent="0.25">
      <c r="A7" s="69" t="s">
        <v>84</v>
      </c>
      <c r="B7" s="70">
        <v>1.4999999999999999E-2</v>
      </c>
      <c r="C7" s="71">
        <v>0.02</v>
      </c>
      <c r="E7" s="72" t="s">
        <v>85</v>
      </c>
      <c r="F7" s="73">
        <v>1.4999999999999999E-2</v>
      </c>
      <c r="G7" s="74">
        <v>0.02</v>
      </c>
      <c r="L7" s="146"/>
      <c r="M7" s="168"/>
      <c r="N7" s="132"/>
      <c r="O7" s="146"/>
    </row>
    <row r="8" spans="1:15" ht="15.75" thickBot="1" x14ac:dyDescent="0.3">
      <c r="A8" s="75" t="s">
        <v>142</v>
      </c>
      <c r="B8" s="76">
        <v>7900</v>
      </c>
      <c r="C8" s="63">
        <v>10600</v>
      </c>
      <c r="E8" s="75" t="s">
        <v>86</v>
      </c>
      <c r="F8" s="63">
        <v>5400</v>
      </c>
      <c r="G8" s="77">
        <v>6700</v>
      </c>
      <c r="L8" s="146"/>
      <c r="M8" s="169"/>
      <c r="N8" s="130"/>
      <c r="O8" s="146"/>
    </row>
    <row r="9" spans="1:15" ht="15.75" thickBot="1" x14ac:dyDescent="0.3">
      <c r="A9" s="78" t="s">
        <v>87</v>
      </c>
      <c r="B9" s="79">
        <v>1.4999999999999999E-2</v>
      </c>
      <c r="C9" s="80">
        <v>0.02</v>
      </c>
      <c r="L9" s="146"/>
      <c r="M9" s="169"/>
      <c r="N9" s="131"/>
      <c r="O9" s="146"/>
    </row>
    <row r="10" spans="1:15" ht="15.75" thickBot="1" x14ac:dyDescent="0.3">
      <c r="A10" s="81" t="s">
        <v>143</v>
      </c>
      <c r="B10" s="82">
        <v>5400</v>
      </c>
      <c r="C10" s="83">
        <v>6300</v>
      </c>
      <c r="E10" s="84" t="s">
        <v>82</v>
      </c>
      <c r="F10" s="85" t="s">
        <v>40</v>
      </c>
      <c r="G10" s="158" t="s">
        <v>77</v>
      </c>
      <c r="L10" s="146"/>
      <c r="M10" s="169"/>
      <c r="N10" s="130"/>
      <c r="O10" s="146"/>
    </row>
    <row r="11" spans="1:15" x14ac:dyDescent="0.25">
      <c r="A11" s="86" t="s">
        <v>88</v>
      </c>
      <c r="B11" s="73">
        <v>1.4999999999999999E-2</v>
      </c>
      <c r="C11" s="74">
        <v>0.02</v>
      </c>
      <c r="E11" s="87" t="s">
        <v>89</v>
      </c>
      <c r="F11" s="73">
        <v>1.4999999999999999E-2</v>
      </c>
      <c r="G11" s="74">
        <v>0.02</v>
      </c>
      <c r="L11" s="146"/>
      <c r="M11" s="169"/>
      <c r="N11" s="131"/>
      <c r="O11" s="146"/>
    </row>
    <row r="12" spans="1:15" ht="15.75" thickBot="1" x14ac:dyDescent="0.3">
      <c r="A12" s="88"/>
      <c r="B12" s="63">
        <v>3100</v>
      </c>
      <c r="C12" s="77">
        <v>4600</v>
      </c>
      <c r="E12" s="89" t="s">
        <v>80</v>
      </c>
      <c r="F12" s="63">
        <v>1550</v>
      </c>
      <c r="G12" s="77">
        <v>2800</v>
      </c>
      <c r="L12" s="146"/>
      <c r="M12" s="170"/>
      <c r="N12" s="130"/>
      <c r="O12" s="146"/>
    </row>
    <row r="13" spans="1:15" ht="15.75" thickBot="1" x14ac:dyDescent="0.3">
      <c r="A13" s="2"/>
      <c r="E13" s="90" t="s">
        <v>90</v>
      </c>
      <c r="F13" s="91">
        <v>1.4999999999999999E-2</v>
      </c>
      <c r="G13" s="92">
        <v>0.02</v>
      </c>
      <c r="L13" s="146"/>
      <c r="M13" s="169"/>
      <c r="N13" s="131"/>
      <c r="O13" s="146"/>
    </row>
    <row r="14" spans="1:15" ht="15.75" thickBot="1" x14ac:dyDescent="0.3">
      <c r="A14" s="93" t="s">
        <v>91</v>
      </c>
      <c r="B14" s="94"/>
      <c r="C14" s="95">
        <v>45000</v>
      </c>
      <c r="E14" s="96" t="s">
        <v>92</v>
      </c>
      <c r="F14" s="97">
        <v>2450</v>
      </c>
      <c r="G14" s="98">
        <v>4900</v>
      </c>
      <c r="L14" s="146"/>
      <c r="M14" s="146"/>
      <c r="N14" s="146"/>
      <c r="O14" s="146"/>
    </row>
    <row r="15" spans="1:15" ht="15.75" thickBot="1" x14ac:dyDescent="0.3">
      <c r="A15" s="88" t="s">
        <v>93</v>
      </c>
      <c r="B15" s="27"/>
      <c r="C15" s="63">
        <v>35500</v>
      </c>
      <c r="E15" s="99" t="s">
        <v>85</v>
      </c>
      <c r="F15" s="100">
        <v>1.4999999999999999E-2</v>
      </c>
      <c r="G15" s="101">
        <v>0.02</v>
      </c>
      <c r="L15" s="146"/>
      <c r="M15" s="146"/>
      <c r="N15" s="146"/>
      <c r="O15" s="146"/>
    </row>
    <row r="16" spans="1:15" ht="15.75" thickBot="1" x14ac:dyDescent="0.3">
      <c r="C16" t="s">
        <v>159</v>
      </c>
      <c r="E16" s="102" t="s">
        <v>86</v>
      </c>
      <c r="F16" s="63">
        <v>3300</v>
      </c>
      <c r="G16" s="77">
        <v>5950</v>
      </c>
      <c r="L16" s="146"/>
      <c r="M16" s="146"/>
      <c r="N16" s="146"/>
      <c r="O16" s="146"/>
    </row>
    <row r="17" spans="1:15" ht="15.75" thickBot="1" x14ac:dyDescent="0.3">
      <c r="I17" s="103"/>
      <c r="L17" s="146"/>
      <c r="M17" s="146"/>
      <c r="N17" s="146"/>
      <c r="O17" s="146"/>
    </row>
    <row r="18" spans="1:15" ht="15.75" thickBot="1" x14ac:dyDescent="0.3">
      <c r="A18" s="104"/>
      <c r="B18" s="105" t="s">
        <v>94</v>
      </c>
      <c r="C18" s="106"/>
      <c r="D18" s="107" t="s">
        <v>95</v>
      </c>
      <c r="E18" s="108" t="s">
        <v>96</v>
      </c>
    </row>
    <row r="19" spans="1:15" ht="15.75" thickBot="1" x14ac:dyDescent="0.3">
      <c r="A19" s="109" t="s">
        <v>97</v>
      </c>
      <c r="B19" s="110"/>
      <c r="C19" s="111"/>
      <c r="D19" s="224">
        <v>500</v>
      </c>
      <c r="E19" s="224">
        <v>360</v>
      </c>
    </row>
    <row r="20" spans="1:15" ht="15.75" thickBot="1" x14ac:dyDescent="0.3">
      <c r="A20" s="109" t="s">
        <v>98</v>
      </c>
      <c r="B20" s="110"/>
      <c r="C20" s="111"/>
      <c r="D20" s="224">
        <v>1010</v>
      </c>
      <c r="E20" s="224">
        <v>390</v>
      </c>
    </row>
    <row r="21" spans="1:15" ht="15.75" thickBot="1" x14ac:dyDescent="0.3">
      <c r="A21" s="113" t="s">
        <v>99</v>
      </c>
      <c r="B21" s="114"/>
      <c r="C21" s="115"/>
      <c r="D21" s="225">
        <v>430</v>
      </c>
      <c r="E21" s="225">
        <v>350</v>
      </c>
    </row>
    <row r="22" spans="1:15" ht="15.75" thickBot="1" x14ac:dyDescent="0.3">
      <c r="A22" s="109" t="s">
        <v>100</v>
      </c>
      <c r="B22" s="110"/>
      <c r="C22" s="111"/>
      <c r="D22" s="224">
        <v>780</v>
      </c>
      <c r="E22" s="224">
        <v>610</v>
      </c>
    </row>
    <row r="23" spans="1:15" ht="15.75" thickBot="1" x14ac:dyDescent="0.3">
      <c r="A23" s="109" t="s">
        <v>101</v>
      </c>
      <c r="B23" s="110"/>
      <c r="C23" s="111"/>
      <c r="D23" s="224">
        <v>980</v>
      </c>
      <c r="E23" s="224">
        <v>790</v>
      </c>
    </row>
    <row r="24" spans="1:15" ht="15.75" thickBot="1" x14ac:dyDescent="0.3">
      <c r="A24" s="109" t="s">
        <v>102</v>
      </c>
      <c r="B24" s="110"/>
      <c r="C24" s="111"/>
      <c r="D24" s="224">
        <v>390</v>
      </c>
      <c r="E24" s="224">
        <v>305</v>
      </c>
    </row>
    <row r="25" spans="1:15" ht="15.75" thickBot="1" x14ac:dyDescent="0.3">
      <c r="A25" s="109" t="s">
        <v>158</v>
      </c>
      <c r="B25" s="110"/>
      <c r="C25" s="111"/>
      <c r="D25" s="224">
        <v>390</v>
      </c>
      <c r="E25" s="224">
        <v>305</v>
      </c>
    </row>
    <row r="26" spans="1:15" ht="15.75" thickBot="1" x14ac:dyDescent="0.3">
      <c r="A26" s="109" t="s">
        <v>103</v>
      </c>
      <c r="B26" s="110"/>
      <c r="C26" s="111"/>
      <c r="D26" s="229" t="s">
        <v>104</v>
      </c>
      <c r="E26" s="224">
        <v>580</v>
      </c>
    </row>
    <row r="27" spans="1:15" ht="15.75" thickBot="1" x14ac:dyDescent="0.3">
      <c r="A27" s="116" t="s">
        <v>105</v>
      </c>
      <c r="B27" s="117"/>
      <c r="C27" s="115"/>
      <c r="D27" s="227">
        <v>430</v>
      </c>
      <c r="E27" s="225">
        <v>350</v>
      </c>
      <c r="G27" s="6"/>
    </row>
    <row r="28" spans="1:15" ht="15.75" thickBot="1" x14ac:dyDescent="0.3">
      <c r="A28" s="118" t="s">
        <v>106</v>
      </c>
      <c r="B28" s="119"/>
      <c r="C28" s="120"/>
      <c r="D28" s="228">
        <v>730</v>
      </c>
      <c r="E28" s="226">
        <v>580</v>
      </c>
    </row>
    <row r="29" spans="1:15" ht="15.75" thickBot="1" x14ac:dyDescent="0.3">
      <c r="A29" s="26"/>
      <c r="B29" s="26"/>
      <c r="C29" s="26"/>
      <c r="D29" s="121"/>
      <c r="E29" s="121"/>
    </row>
    <row r="30" spans="1:15" ht="15.75" thickBot="1" x14ac:dyDescent="0.3">
      <c r="A30" s="222" t="s">
        <v>44</v>
      </c>
      <c r="B30" s="223"/>
      <c r="C30" s="107" t="s">
        <v>107</v>
      </c>
      <c r="D30" s="107" t="s">
        <v>108</v>
      </c>
      <c r="F30" s="122" t="s">
        <v>109</v>
      </c>
    </row>
    <row r="31" spans="1:15" ht="15.75" thickBot="1" x14ac:dyDescent="0.3">
      <c r="A31" s="109" t="s">
        <v>49</v>
      </c>
      <c r="B31" s="110"/>
      <c r="C31" s="112">
        <f>FORMULARIOS!C4</f>
        <v>1100</v>
      </c>
      <c r="D31" s="112">
        <f>FORMULARIOS!E4</f>
        <v>650</v>
      </c>
    </row>
    <row r="32" spans="1:15" ht="15.75" thickBot="1" x14ac:dyDescent="0.3">
      <c r="A32" s="109" t="s">
        <v>50</v>
      </c>
      <c r="B32" s="110"/>
      <c r="C32" s="112">
        <f>FORMULARIOS!C5</f>
        <v>1100</v>
      </c>
      <c r="D32" s="112">
        <f>FORMULARIOS!E5</f>
        <v>650</v>
      </c>
    </row>
    <row r="33" spans="1:6" ht="19.5" thickBot="1" x14ac:dyDescent="0.35">
      <c r="A33" s="109" t="s">
        <v>51</v>
      </c>
      <c r="B33" s="110"/>
      <c r="C33" s="112">
        <f>FORMULARIOS!C6</f>
        <v>1100</v>
      </c>
      <c r="D33" s="112">
        <f>FORMULARIOS!E6</f>
        <v>650</v>
      </c>
      <c r="E33" s="123" t="s">
        <v>110</v>
      </c>
      <c r="F33" s="157">
        <v>44743</v>
      </c>
    </row>
    <row r="34" spans="1:6" ht="15.75" thickBot="1" x14ac:dyDescent="0.3">
      <c r="A34" s="109" t="s">
        <v>52</v>
      </c>
      <c r="B34" s="110"/>
      <c r="C34" s="112">
        <f>FORMULARIOS!C7</f>
        <v>1700</v>
      </c>
      <c r="D34" s="112">
        <f>FORMULARIOS!E7</f>
        <v>800</v>
      </c>
    </row>
    <row r="35" spans="1:6" ht="15.75" thickBot="1" x14ac:dyDescent="0.3">
      <c r="A35" s="109" t="s">
        <v>54</v>
      </c>
      <c r="B35" s="110"/>
      <c r="C35" s="112">
        <f>FORMULARIOS!C9</f>
        <v>1750</v>
      </c>
      <c r="D35" s="112">
        <f>FORMULARIOS!E9</f>
        <v>800</v>
      </c>
      <c r="E35" s="2" t="s">
        <v>111</v>
      </c>
    </row>
    <row r="36" spans="1:6" ht="15.75" thickBot="1" x14ac:dyDescent="0.3">
      <c r="A36" s="109" t="s">
        <v>58</v>
      </c>
      <c r="B36" s="110"/>
      <c r="C36" s="112">
        <f>FORMULARIOS!C13</f>
        <v>1100</v>
      </c>
      <c r="D36" s="112">
        <f>FORMULARIOS!E13</f>
        <v>1100</v>
      </c>
      <c r="E36" s="2" t="s">
        <v>135</v>
      </c>
    </row>
    <row r="37" spans="1:6" ht="15.75" thickBot="1" x14ac:dyDescent="0.3">
      <c r="A37" s="109" t="s">
        <v>112</v>
      </c>
      <c r="B37" s="110"/>
      <c r="C37" s="112">
        <f>FORMULARIOS!C12</f>
        <v>1100</v>
      </c>
      <c r="D37" s="112">
        <f>FORMULARIOS!E12</f>
        <v>1100</v>
      </c>
      <c r="E37" s="2" t="s">
        <v>113</v>
      </c>
    </row>
    <row r="38" spans="1:6" ht="15.75" thickBot="1" x14ac:dyDescent="0.3">
      <c r="A38" s="88" t="s">
        <v>114</v>
      </c>
      <c r="B38" s="27"/>
      <c r="C38" s="63">
        <f>FORMULARIOS!C10</f>
        <v>1100</v>
      </c>
      <c r="D38" s="63">
        <f>FORMULARIOS!E10</f>
        <v>1100</v>
      </c>
      <c r="E38" s="2" t="s">
        <v>162</v>
      </c>
    </row>
    <row r="39" spans="1:6" ht="15.75" thickBot="1" x14ac:dyDescent="0.3">
      <c r="A39" s="124" t="s">
        <v>59</v>
      </c>
      <c r="B39" s="110"/>
      <c r="C39" s="125">
        <f>FORMULARIOS!C14</f>
        <v>1100</v>
      </c>
      <c r="D39" s="125">
        <f>FORMULARIOS!E14</f>
        <v>650</v>
      </c>
    </row>
    <row r="40" spans="1:6" ht="15.75" thickBot="1" x14ac:dyDescent="0.3">
      <c r="A40" s="126" t="s">
        <v>60</v>
      </c>
      <c r="B40" s="27"/>
      <c r="C40" s="127">
        <f>FORMULARIOS!C15</f>
        <v>3500</v>
      </c>
      <c r="D40" s="127">
        <f>FORMULARIOS!E15</f>
        <v>3500</v>
      </c>
    </row>
  </sheetData>
  <mergeCells count="5">
    <mergeCell ref="A1:C1"/>
    <mergeCell ref="E1:G1"/>
    <mergeCell ref="A2:A3"/>
    <mergeCell ref="A6:C6"/>
    <mergeCell ref="A30:B30"/>
  </mergeCells>
  <hyperlinks>
    <hyperlink ref="F30" r:id="rId1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MOTOS NAC</vt:lpstr>
      <vt:lpstr>MOTOS IMP</vt:lpstr>
      <vt:lpstr>AUTOS NAC</vt:lpstr>
      <vt:lpstr>AUTOS IMP</vt:lpstr>
      <vt:lpstr>INSCRIPCION INICIAL</vt:lpstr>
      <vt:lpstr>FORMULARIOS</vt:lpstr>
      <vt:lpstr>ARANCELES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Maxi</cp:lastModifiedBy>
  <cp:lastPrinted>2022-01-05T19:08:44Z</cp:lastPrinted>
  <dcterms:created xsi:type="dcterms:W3CDTF">2018-04-05T17:35:49Z</dcterms:created>
  <dcterms:modified xsi:type="dcterms:W3CDTF">2022-07-03T17:15:14Z</dcterms:modified>
</cp:coreProperties>
</file>