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ás\Desktop\"/>
    </mc:Choice>
  </mc:AlternateContent>
  <bookViews>
    <workbookView xWindow="0" yWindow="0" windowWidth="25170" windowHeight="11910"/>
  </bookViews>
  <sheets>
    <sheet name="MOTOS NACIONALES" sheetId="1" r:id="rId1"/>
    <sheet name="MOTOS IMPORTADAS" sheetId="2" r:id="rId2"/>
    <sheet name="AUTOS NACIONALES" sheetId="3" r:id="rId3"/>
    <sheet name="AUTOS IMPORTADOS" sheetId="4" r:id="rId4"/>
    <sheet name="INSCRIPCION INICIAL" sheetId="5" r:id="rId5"/>
    <sheet name="FORMULARIOS" sheetId="6" r:id="rId6"/>
    <sheet name="ARANCELES" sheetId="7" r:id="rId7"/>
  </sheets>
  <calcPr calcId="152511"/>
</workbook>
</file>

<file path=xl/calcChain.xml><?xml version="1.0" encoding="utf-8"?>
<calcChain xmlns="http://schemas.openxmlformats.org/spreadsheetml/2006/main">
  <c r="P11" i="5" l="1"/>
  <c r="L25" i="5"/>
  <c r="K25" i="5"/>
  <c r="F29" i="5"/>
  <c r="E29" i="5"/>
  <c r="F27" i="5"/>
  <c r="E27" i="5"/>
  <c r="F25" i="5"/>
  <c r="E25" i="5"/>
  <c r="I11" i="5"/>
  <c r="B11" i="5"/>
  <c r="B14" i="4"/>
  <c r="B16" i="1"/>
  <c r="B14" i="1"/>
  <c r="D40" i="7"/>
  <c r="C40" i="7"/>
  <c r="C39" i="7"/>
  <c r="C38" i="7"/>
  <c r="C37" i="7"/>
  <c r="C36" i="7"/>
  <c r="C35" i="7"/>
  <c r="C34" i="7"/>
  <c r="C33" i="7"/>
  <c r="C32" i="7"/>
  <c r="C31" i="7"/>
  <c r="D39" i="7"/>
  <c r="D38" i="7"/>
  <c r="D37" i="7"/>
  <c r="D36" i="7"/>
  <c r="D33" i="7"/>
  <c r="D32" i="7"/>
  <c r="D31" i="7"/>
  <c r="W10" i="5" l="1"/>
  <c r="V10" i="5" s="1"/>
  <c r="Q11" i="5"/>
  <c r="Q10" i="5"/>
  <c r="Q8" i="5"/>
  <c r="P8" i="5" s="1"/>
  <c r="Q9" i="5"/>
  <c r="P9" i="5" s="1"/>
  <c r="J11" i="5"/>
  <c r="J10" i="5"/>
  <c r="C11" i="5"/>
  <c r="C10" i="5"/>
  <c r="B27" i="4"/>
  <c r="J15" i="6"/>
  <c r="J14" i="6"/>
  <c r="J13" i="6"/>
  <c r="J12" i="6"/>
  <c r="J11" i="6"/>
  <c r="J10" i="6"/>
  <c r="J9" i="6"/>
  <c r="J8" i="6"/>
  <c r="J7" i="6"/>
  <c r="J6" i="6"/>
  <c r="J5" i="6"/>
  <c r="J4" i="6"/>
  <c r="I15" i="6"/>
  <c r="I14" i="6"/>
  <c r="I13" i="6"/>
  <c r="I12" i="6"/>
  <c r="I11" i="6"/>
  <c r="I10" i="6"/>
  <c r="I9" i="6"/>
  <c r="I8" i="6"/>
  <c r="I7" i="6"/>
  <c r="I6" i="6"/>
  <c r="I5" i="6"/>
  <c r="I4" i="6"/>
  <c r="W12" i="5" l="1"/>
  <c r="V12" i="5"/>
  <c r="Q12" i="5"/>
  <c r="P12" i="5"/>
  <c r="J12" i="5"/>
  <c r="I12" i="5"/>
  <c r="C12" i="5"/>
  <c r="B12" i="5"/>
  <c r="W9" i="5"/>
  <c r="V9" i="5" s="1"/>
  <c r="J9" i="5"/>
  <c r="I9" i="5" s="1"/>
  <c r="C9" i="5"/>
  <c r="B9" i="5" s="1"/>
  <c r="W8" i="5"/>
  <c r="V8" i="5" s="1"/>
  <c r="J8" i="5"/>
  <c r="I8" i="5" s="1"/>
  <c r="C8" i="5"/>
  <c r="B8" i="5" s="1"/>
  <c r="V7" i="5"/>
  <c r="P7" i="5"/>
  <c r="I7" i="5"/>
  <c r="B7" i="5"/>
  <c r="V6" i="5"/>
  <c r="P6" i="5"/>
  <c r="P16" i="5" s="1"/>
  <c r="I6" i="5"/>
  <c r="B6" i="5"/>
  <c r="D30" i="4"/>
  <c r="H28" i="4"/>
  <c r="H26" i="4"/>
  <c r="D26" i="4"/>
  <c r="D25" i="4"/>
  <c r="H24" i="4"/>
  <c r="D24" i="4"/>
  <c r="D23" i="4"/>
  <c r="D22" i="4"/>
  <c r="D21" i="4"/>
  <c r="D19" i="4"/>
  <c r="D18" i="4"/>
  <c r="B18" i="4"/>
  <c r="C17" i="4"/>
  <c r="C16" i="4"/>
  <c r="B16" i="4" s="1"/>
  <c r="B12" i="4"/>
  <c r="B11" i="4"/>
  <c r="B10" i="4"/>
  <c r="B9" i="4"/>
  <c r="B8" i="4"/>
  <c r="B7" i="4"/>
  <c r="B6" i="4"/>
  <c r="F32" i="4" s="1"/>
  <c r="B5" i="4"/>
  <c r="D30" i="3"/>
  <c r="H28" i="3"/>
  <c r="H26" i="3"/>
  <c r="D26" i="3"/>
  <c r="D25" i="3"/>
  <c r="H24" i="3"/>
  <c r="D24" i="3"/>
  <c r="D23" i="3"/>
  <c r="D22" i="3"/>
  <c r="D21" i="3"/>
  <c r="D19" i="3"/>
  <c r="D18" i="3"/>
  <c r="B18" i="3"/>
  <c r="C17" i="3"/>
  <c r="C16" i="3"/>
  <c r="B16" i="3" s="1"/>
  <c r="B12" i="3"/>
  <c r="B11" i="3"/>
  <c r="B10" i="3"/>
  <c r="B9" i="3"/>
  <c r="B8" i="3"/>
  <c r="B7" i="3"/>
  <c r="B6" i="3"/>
  <c r="F32" i="3" s="1"/>
  <c r="B5" i="3"/>
  <c r="D30" i="2"/>
  <c r="H28" i="2"/>
  <c r="H26" i="2"/>
  <c r="D26" i="2"/>
  <c r="D25" i="2"/>
  <c r="H24" i="2"/>
  <c r="D24" i="2"/>
  <c r="D23" i="2"/>
  <c r="D22" i="2"/>
  <c r="D21" i="2"/>
  <c r="D20" i="2"/>
  <c r="B18" i="2"/>
  <c r="C17" i="2"/>
  <c r="C16" i="2"/>
  <c r="B16" i="2" s="1"/>
  <c r="B12" i="2"/>
  <c r="B11" i="2"/>
  <c r="B10" i="2"/>
  <c r="B9" i="2"/>
  <c r="B8" i="2"/>
  <c r="B7" i="2"/>
  <c r="B6" i="2"/>
  <c r="F31" i="2" s="1"/>
  <c r="B5" i="2"/>
  <c r="D30" i="1"/>
  <c r="H28" i="1"/>
  <c r="H26" i="1"/>
  <c r="D26" i="1"/>
  <c r="D25" i="1"/>
  <c r="H24" i="1"/>
  <c r="D24" i="1"/>
  <c r="D23" i="1"/>
  <c r="D22" i="1"/>
  <c r="D21" i="1"/>
  <c r="D20" i="1"/>
  <c r="B18" i="1"/>
  <c r="C17" i="1"/>
  <c r="C16" i="1"/>
  <c r="B12" i="1"/>
  <c r="B11" i="1"/>
  <c r="B10" i="1"/>
  <c r="B9" i="1"/>
  <c r="B8" i="1"/>
  <c r="B7" i="1"/>
  <c r="B6" i="1"/>
  <c r="F32" i="1" s="1"/>
  <c r="B5" i="1"/>
  <c r="Y19" i="5" l="1"/>
  <c r="V16" i="5"/>
  <c r="E17" i="4"/>
  <c r="B16" i="5"/>
  <c r="L19" i="5"/>
  <c r="F34" i="2"/>
  <c r="F33" i="2"/>
  <c r="B27" i="2" s="1"/>
  <c r="I16" i="5"/>
  <c r="E17" i="2"/>
  <c r="F31" i="4"/>
  <c r="E19" i="5"/>
  <c r="F32" i="2"/>
  <c r="B31" i="4"/>
  <c r="S19" i="5"/>
  <c r="F31" i="1"/>
  <c r="F31" i="3"/>
  <c r="B31" i="2"/>
  <c r="F34" i="1" l="1"/>
  <c r="F33" i="1"/>
  <c r="B27" i="1" s="1"/>
  <c r="F34" i="4"/>
  <c r="F33" i="4"/>
  <c r="F34" i="3"/>
  <c r="F33" i="3"/>
  <c r="B27" i="3" s="1"/>
  <c r="E17" i="3" l="1"/>
  <c r="B31" i="3"/>
  <c r="E17" i="1"/>
  <c r="B31" i="1"/>
</calcChain>
</file>

<file path=xl/sharedStrings.xml><?xml version="1.0" encoding="utf-8"?>
<sst xmlns="http://schemas.openxmlformats.org/spreadsheetml/2006/main" count="608" uniqueCount="172">
  <si>
    <t>Presupuesto</t>
  </si>
  <si>
    <t>Tabla DNRPA</t>
  </si>
  <si>
    <t>MOTOS</t>
  </si>
  <si>
    <t>Tabla API</t>
  </si>
  <si>
    <t>DATOS</t>
  </si>
  <si>
    <t>Nacionales</t>
  </si>
  <si>
    <t>Precio Declarado</t>
  </si>
  <si>
    <t>Cliente</t>
  </si>
  <si>
    <t>APELLIDO Y NOMBRES</t>
  </si>
  <si>
    <t>Marca</t>
  </si>
  <si>
    <t>DNI</t>
  </si>
  <si>
    <t>Arancel DNRPA -Nacional</t>
  </si>
  <si>
    <t>Modelo</t>
  </si>
  <si>
    <t>LUGAR DE NACIMIENTO</t>
  </si>
  <si>
    <t>Sellado Api</t>
  </si>
  <si>
    <t>Año</t>
  </si>
  <si>
    <t>E-MAIL</t>
  </si>
  <si>
    <t>Título</t>
  </si>
  <si>
    <t>Cilindrada</t>
  </si>
  <si>
    <t>TELEFONO Y CIA. CELULAR</t>
  </si>
  <si>
    <t>Cédula</t>
  </si>
  <si>
    <t>Nac/Import</t>
  </si>
  <si>
    <t>EMPLEO, OCUPACION O ACTIVIDAD PRINCIPAL</t>
  </si>
  <si>
    <t>Informe multas municipales</t>
  </si>
  <si>
    <t>Radicación actual</t>
  </si>
  <si>
    <t>ESTADO CIVIL</t>
  </si>
  <si>
    <t>Actualización de Rentas</t>
  </si>
  <si>
    <t>Registro Secc</t>
  </si>
  <si>
    <t>CONYUGE</t>
  </si>
  <si>
    <t>NOMBRE</t>
  </si>
  <si>
    <t>Informe de Multas Nacionales</t>
  </si>
  <si>
    <t>Dominio</t>
  </si>
  <si>
    <t>Formulario 13i</t>
  </si>
  <si>
    <t>Se transfiere a</t>
  </si>
  <si>
    <t>CUIL</t>
  </si>
  <si>
    <t>Tasa Municipal - Gestión Adm</t>
  </si>
  <si>
    <t>Cód de Marca</t>
  </si>
  <si>
    <t>NOMBRE VENDEDOR</t>
  </si>
  <si>
    <t>Escribanía / Cert de FIRMAS</t>
  </si>
  <si>
    <t>1500/370</t>
  </si>
  <si>
    <t>Cod. TV</t>
  </si>
  <si>
    <t>TELEFONO VENDEDOR</t>
  </si>
  <si>
    <t>Honorarios</t>
  </si>
  <si>
    <t>Nº de Motor</t>
  </si>
  <si>
    <t>CONYUGE VENDEDOR (NOMBRE Y DNI)</t>
  </si>
  <si>
    <t>Formulario 12</t>
  </si>
  <si>
    <t>Verificación Física</t>
  </si>
  <si>
    <t>Deposito RRSS</t>
  </si>
  <si>
    <t>MULTAS 13i</t>
  </si>
  <si>
    <t>Fecha 1º Certificación 08</t>
  </si>
  <si>
    <t>ST 59</t>
  </si>
  <si>
    <t>MULTAS MUNICIPALES</t>
  </si>
  <si>
    <t>Cédulas adicionales (Azul)</t>
  </si>
  <si>
    <t>DEUDA DE PATENTES</t>
  </si>
  <si>
    <t>Mora de Firma</t>
  </si>
  <si>
    <t>REGULARIZAR SIT FISCAL</t>
  </si>
  <si>
    <t>Fecha Cierre 08</t>
  </si>
  <si>
    <t>Envío/Pedido de Legajo</t>
  </si>
  <si>
    <t>ST 02 / TPM</t>
  </si>
  <si>
    <t>TRANSFERENCIAS</t>
  </si>
  <si>
    <t>NACIONAL</t>
  </si>
  <si>
    <t>ST 04 / TPM</t>
  </si>
  <si>
    <t>hasta</t>
  </si>
  <si>
    <t>ST 08 / 08D</t>
  </si>
  <si>
    <t>105CC (inclusive)</t>
  </si>
  <si>
    <t>Levant Denuncia de Venta</t>
  </si>
  <si>
    <t>de 105CC</t>
  </si>
  <si>
    <t>Levant Prohibición de Circular</t>
  </si>
  <si>
    <t>a 250CC</t>
  </si>
  <si>
    <t>Mora de Sellado</t>
  </si>
  <si>
    <t>0,25 % DIARIO</t>
  </si>
  <si>
    <t>más de</t>
  </si>
  <si>
    <t>Otros</t>
  </si>
  <si>
    <t>250CC (inclusive)</t>
  </si>
  <si>
    <t>Alta/Baja en Municipalidad</t>
  </si>
  <si>
    <t>Mora Sellado</t>
  </si>
  <si>
    <t>ST 31J / 13</t>
  </si>
  <si>
    <t>Cantidad de Días</t>
  </si>
  <si>
    <t>Total</t>
  </si>
  <si>
    <t>Interés Resarcitorio</t>
  </si>
  <si>
    <t>Interés Punitorio</t>
  </si>
  <si>
    <t>COTIZACION</t>
  </si>
  <si>
    <t>MORA SELLADO</t>
  </si>
  <si>
    <t>API + MORA</t>
  </si>
  <si>
    <t>IMPORTADAS</t>
  </si>
  <si>
    <t>IMPORTADO</t>
  </si>
  <si>
    <t>0,25% DIARIO</t>
  </si>
  <si>
    <t>Autos</t>
  </si>
  <si>
    <t>Peso</t>
  </si>
  <si>
    <t>DEUDA DE PATENES</t>
  </si>
  <si>
    <t>20% ARANCEL</t>
  </si>
  <si>
    <t>ST 02 / TP</t>
  </si>
  <si>
    <t>AUTOS NACIONALES</t>
  </si>
  <si>
    <t>ST 04 / TP</t>
  </si>
  <si>
    <t>10 AÑOS</t>
  </si>
  <si>
    <t>2011-2021</t>
  </si>
  <si>
    <t>20 AÑOS</t>
  </si>
  <si>
    <t>2001-2010</t>
  </si>
  <si>
    <t>+ DE 20 AÑOS</t>
  </si>
  <si>
    <t>Importados</t>
  </si>
  <si>
    <t>TRANSFERENCIAS IMPORTADOS</t>
  </si>
  <si>
    <t>INSCRIPCION INICIAL</t>
  </si>
  <si>
    <t>Precio Facturado</t>
  </si>
  <si>
    <t>Importadas</t>
  </si>
  <si>
    <t>Arancel DNRPA -Importado</t>
  </si>
  <si>
    <t>Cédula Azul</t>
  </si>
  <si>
    <t>Nº de Chasis</t>
  </si>
  <si>
    <t>OTROS</t>
  </si>
  <si>
    <t>Nº de Certificado</t>
  </si>
  <si>
    <t>Estimador Costos</t>
  </si>
  <si>
    <t>MOTOVEHÍCULOS</t>
  </si>
  <si>
    <t>AUTOMOTORES</t>
  </si>
  <si>
    <t>0 Km</t>
  </si>
  <si>
    <t>menor a</t>
  </si>
  <si>
    <t>Mínimos</t>
  </si>
  <si>
    <t>+ de 105CC a</t>
  </si>
  <si>
    <t>250CC</t>
  </si>
  <si>
    <t>COMERCIANTE HABITUALISTA</t>
  </si>
  <si>
    <t>MONTO FACTURA</t>
  </si>
  <si>
    <t>FECHA FACTURA</t>
  </si>
  <si>
    <t>PRECIOS TRAMITAR 08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</si>
  <si>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</si>
  <si>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</si>
  <si>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</si>
  <si>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</si>
  <si>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</si>
  <si>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</si>
  <si>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</si>
  <si>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</si>
  <si>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</si>
  <si>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</si>
  <si>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</si>
  <si>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</si>
  <si>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</si>
  <si>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</si>
  <si>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</si>
  <si>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</si>
  <si>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</si>
  <si>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ST 13i</t>
  </si>
  <si>
    <t>VERIFICACION AUTO</t>
  </si>
  <si>
    <t>VERIFICACION MOTO</t>
  </si>
  <si>
    <t>ESCRIBANIA</t>
  </si>
  <si>
    <t>Inscripción Inicial c/R.U.T.A.</t>
  </si>
  <si>
    <t>Transferencia c/R.U.T.A.</t>
  </si>
  <si>
    <t>CONCEPTO</t>
  </si>
  <si>
    <t>AUTOS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</si>
  <si>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</si>
  <si>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</si>
  <si>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</si>
  <si>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</si>
  <si>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</si>
  <si>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</si>
  <si>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RENTAS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</si>
  <si>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</si>
  <si>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</si>
  <si>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</si>
  <si>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</si>
  <si>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</si>
  <si>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</si>
  <si>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</si>
  <si>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</si>
  <si>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</t>
  </si>
  <si>
    <t>para todos los clientes</t>
  </si>
  <si>
    <t>Form 31 J</t>
  </si>
  <si>
    <t>y son proporcionados por FORAM</t>
  </si>
  <si>
    <t>Form 59 / 59D</t>
  </si>
  <si>
    <t>* Precios formularios al 02/01/2023</t>
  </si>
  <si>
    <t>www.tramitar08.com.ar</t>
  </si>
  <si>
    <t>3000/730</t>
  </si>
  <si>
    <t>3000/940</t>
  </si>
  <si>
    <t>2013-2023</t>
  </si>
  <si>
    <t>2003-2013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</si>
</sst>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;[Red]&quot;$&quot;\ \-#,##0"/>
  </numFmts>
  <fonts count="21">
    <font>
      <sz val="11"/>
      <name val="Calibri"/>
      <scheme val="minor"/>
    </font>
    <font>
      <b/>
      <sz val="16"/>
      <name val="Calibri"/>
    </font>
    <font>
      <b/>
      <sz val="12"/>
      <name val="Calibri"/>
    </font>
    <font>
      <sz val="11"/>
      <name val="Calibri"/>
    </font>
    <font>
      <b/>
      <i/>
      <sz val="17"/>
      <name val="Calibri"/>
    </font>
    <font>
      <b/>
      <sz val="11"/>
      <name val="Calibri"/>
    </font>
    <font>
      <sz val="11"/>
      <color rgb="FFA5A5A5"/>
      <name val="Calibri"/>
    </font>
    <font>
      <b/>
      <i/>
      <sz val="11"/>
      <name val="Calibri"/>
    </font>
    <font>
      <b/>
      <sz val="16"/>
      <color rgb="FFFF0000"/>
      <name val="Calibri"/>
    </font>
    <font>
      <sz val="11"/>
      <color rgb="FFBFBFBF"/>
      <name val="Calibri"/>
    </font>
    <font>
      <b/>
      <sz val="14"/>
      <name val="Calibri"/>
    </font>
    <font>
      <b/>
      <sz val="18"/>
      <color rgb="FFFF0000"/>
      <name val="Calibri"/>
    </font>
    <font>
      <sz val="11"/>
      <name val="Calibri"/>
    </font>
    <font>
      <b/>
      <sz val="18"/>
      <name val="Calibri"/>
    </font>
    <font>
      <sz val="10"/>
      <name val="Calibri"/>
    </font>
    <font>
      <b/>
      <u/>
      <sz val="11"/>
      <name val="Calibri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scheme val="minor"/>
    </font>
    <font>
      <b/>
      <u/>
      <sz val="11"/>
      <color theme="1"/>
      <name val="Calibri"/>
      <family val="2"/>
      <scheme val="minor"/>
    </font>
    <font>
      <sz val="11"/>
      <color rgb="FFA5A5A5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9FF66"/>
        <bgColor rgb="FF99FF6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CCECFF"/>
        <bgColor rgb="FFCCECFF"/>
      </patternFill>
    </fill>
    <fill>
      <patternFill patternType="solid">
        <fgColor rgb="FFC4BD97"/>
        <bgColor rgb="FFC4BD97"/>
      </patternFill>
    </fill>
    <fill>
      <patternFill patternType="solid">
        <fgColor rgb="FF548DD4"/>
        <bgColor rgb="FF548DD4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41">
    <xf numFmtId="0" fontId="0" fillId="0" borderId="0" xfId="0" applyFont="1" applyAlignment="1"/>
    <xf numFmtId="0" fontId="2" fillId="3" borderId="2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/>
    <xf numFmtId="0" fontId="3" fillId="4" borderId="5" xfId="0" applyFont="1" applyFill="1" applyBorder="1"/>
    <xf numFmtId="0" fontId="4" fillId="5" borderId="6" xfId="0" applyFont="1" applyFill="1" applyBorder="1"/>
    <xf numFmtId="0" fontId="5" fillId="6" borderId="7" xfId="0" applyFont="1" applyFill="1" applyBorder="1"/>
    <xf numFmtId="0" fontId="3" fillId="6" borderId="8" xfId="0" applyFont="1" applyFill="1" applyBorder="1"/>
    <xf numFmtId="0" fontId="5" fillId="7" borderId="9" xfId="0" applyFont="1" applyFill="1" applyBorder="1"/>
    <xf numFmtId="0" fontId="5" fillId="7" borderId="3" xfId="0" applyFont="1" applyFill="1" applyBorder="1" applyAlignment="1">
      <alignment horizontal="left"/>
    </xf>
    <xf numFmtId="0" fontId="5" fillId="0" borderId="2" xfId="0" applyFont="1" applyBorder="1"/>
    <xf numFmtId="0" fontId="3" fillId="0" borderId="10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7" borderId="4" xfId="0" applyFont="1" applyFill="1" applyBorder="1"/>
    <xf numFmtId="0" fontId="5" fillId="7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8" borderId="11" xfId="0" applyFont="1" applyFill="1" applyBorder="1"/>
    <xf numFmtId="0" fontId="5" fillId="0" borderId="11" xfId="0" applyFont="1" applyBorder="1"/>
    <xf numFmtId="10" fontId="6" fillId="0" borderId="0" xfId="0" applyNumberFormat="1" applyFont="1"/>
    <xf numFmtId="0" fontId="3" fillId="0" borderId="11" xfId="0" applyFont="1" applyBorder="1"/>
    <xf numFmtId="164" fontId="5" fillId="8" borderId="11" xfId="0" applyNumberFormat="1" applyFont="1" applyFill="1" applyBorder="1"/>
    <xf numFmtId="0" fontId="5" fillId="9" borderId="4" xfId="0" applyFont="1" applyFill="1" applyBorder="1"/>
    <xf numFmtId="0" fontId="5" fillId="9" borderId="11" xfId="0" applyFont="1" applyFill="1" applyBorder="1"/>
    <xf numFmtId="0" fontId="5" fillId="7" borderId="13" xfId="0" applyFont="1" applyFill="1" applyBorder="1"/>
    <xf numFmtId="0" fontId="5" fillId="7" borderId="14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7" borderId="11" xfId="0" applyFont="1" applyFill="1" applyBorder="1"/>
    <xf numFmtId="0" fontId="5" fillId="7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10" borderId="16" xfId="0" applyFont="1" applyFill="1" applyBorder="1"/>
    <xf numFmtId="164" fontId="5" fillId="0" borderId="17" xfId="0" applyNumberFormat="1" applyFont="1" applyBorder="1" applyAlignment="1">
      <alignment horizontal="left"/>
    </xf>
    <xf numFmtId="0" fontId="3" fillId="11" borderId="18" xfId="0" applyFont="1" applyFill="1" applyBorder="1"/>
    <xf numFmtId="0" fontId="3" fillId="11" borderId="19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164" fontId="6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5" fillId="2" borderId="24" xfId="0" applyFont="1" applyFill="1" applyBorder="1"/>
    <xf numFmtId="0" fontId="5" fillId="2" borderId="25" xfId="0" applyFont="1" applyFill="1" applyBorder="1"/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10" fontId="5" fillId="0" borderId="2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27" xfId="0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8" borderId="28" xfId="0" applyFont="1" applyFill="1" applyBorder="1" applyAlignment="1">
      <alignment horizontal="center"/>
    </xf>
    <xf numFmtId="10" fontId="5" fillId="8" borderId="28" xfId="0" applyNumberFormat="1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164" fontId="5" fillId="8" borderId="29" xfId="0" applyNumberFormat="1" applyFont="1" applyFill="1" applyBorder="1" applyAlignment="1">
      <alignment horizontal="center"/>
    </xf>
    <xf numFmtId="2" fontId="5" fillId="9" borderId="11" xfId="0" applyNumberFormat="1" applyFont="1" applyFill="1" applyBorder="1"/>
    <xf numFmtId="0" fontId="5" fillId="0" borderId="30" xfId="0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9" borderId="31" xfId="0" applyFont="1" applyFill="1" applyBorder="1"/>
    <xf numFmtId="0" fontId="5" fillId="9" borderId="32" xfId="0" applyFont="1" applyFill="1" applyBorder="1"/>
    <xf numFmtId="0" fontId="7" fillId="0" borderId="11" xfId="0" applyFont="1" applyBorder="1" applyAlignment="1">
      <alignment horizontal="left"/>
    </xf>
    <xf numFmtId="0" fontId="1" fillId="9" borderId="16" xfId="0" applyFont="1" applyFill="1" applyBorder="1"/>
    <xf numFmtId="164" fontId="1" fillId="9" borderId="17" xfId="0" applyNumberFormat="1" applyFont="1" applyFill="1" applyBorder="1"/>
    <xf numFmtId="2" fontId="5" fillId="0" borderId="11" xfId="0" applyNumberFormat="1" applyFont="1" applyBorder="1"/>
    <xf numFmtId="0" fontId="7" fillId="0" borderId="33" xfId="0" applyFont="1" applyBorder="1"/>
    <xf numFmtId="0" fontId="8" fillId="12" borderId="24" xfId="0" applyFont="1" applyFill="1" applyBorder="1"/>
    <xf numFmtId="0" fontId="8" fillId="12" borderId="34" xfId="0" applyFont="1" applyFill="1" applyBorder="1"/>
    <xf numFmtId="0" fontId="7" fillId="0" borderId="16" xfId="0" applyFont="1" applyBorder="1"/>
    <xf numFmtId="2" fontId="5" fillId="0" borderId="17" xfId="0" applyNumberFormat="1" applyFont="1" applyBorder="1"/>
    <xf numFmtId="2" fontId="6" fillId="0" borderId="0" xfId="0" applyNumberFormat="1" applyFont="1"/>
    <xf numFmtId="0" fontId="3" fillId="6" borderId="35" xfId="0" applyFont="1" applyFill="1" applyBorder="1"/>
    <xf numFmtId="0" fontId="5" fillId="10" borderId="2" xfId="0" applyFont="1" applyFill="1" applyBorder="1"/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/>
    <xf numFmtId="0" fontId="5" fillId="10" borderId="5" xfId="0" applyFont="1" applyFill="1" applyBorder="1" applyAlignment="1">
      <alignment horizontal="left"/>
    </xf>
    <xf numFmtId="0" fontId="5" fillId="13" borderId="11" xfId="0" applyFont="1" applyFill="1" applyBorder="1"/>
    <xf numFmtId="0" fontId="5" fillId="3" borderId="11" xfId="0" applyFont="1" applyFill="1" applyBorder="1"/>
    <xf numFmtId="9" fontId="6" fillId="0" borderId="0" xfId="0" applyNumberFormat="1" applyFont="1"/>
    <xf numFmtId="0" fontId="5" fillId="4" borderId="11" xfId="0" applyFont="1" applyFill="1" applyBorder="1"/>
    <xf numFmtId="164" fontId="5" fillId="13" borderId="11" xfId="0" applyNumberFormat="1" applyFont="1" applyFill="1" applyBorder="1"/>
    <xf numFmtId="0" fontId="5" fillId="10" borderId="13" xfId="0" applyFont="1" applyFill="1" applyBorder="1"/>
    <xf numFmtId="0" fontId="5" fillId="10" borderId="14" xfId="0" applyFont="1" applyFill="1" applyBorder="1" applyAlignment="1">
      <alignment horizontal="left"/>
    </xf>
    <xf numFmtId="0" fontId="5" fillId="10" borderId="11" xfId="0" applyFont="1" applyFill="1" applyBorder="1"/>
    <xf numFmtId="0" fontId="5" fillId="10" borderId="11" xfId="0" applyFont="1" applyFill="1" applyBorder="1" applyAlignment="1">
      <alignment horizontal="left"/>
    </xf>
    <xf numFmtId="0" fontId="5" fillId="14" borderId="11" xfId="0" applyFont="1" applyFill="1" applyBorder="1"/>
    <xf numFmtId="9" fontId="5" fillId="0" borderId="36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9" fontId="5" fillId="8" borderId="19" xfId="0" applyNumberFormat="1" applyFont="1" applyFill="1" applyBorder="1" applyAlignment="1">
      <alignment horizontal="center"/>
    </xf>
    <xf numFmtId="164" fontId="5" fillId="8" borderId="21" xfId="0" applyNumberFormat="1" applyFont="1" applyFill="1" applyBorder="1" applyAlignment="1">
      <alignment horizontal="center"/>
    </xf>
    <xf numFmtId="2" fontId="5" fillId="14" borderId="11" xfId="0" applyNumberFormat="1" applyFont="1" applyFill="1" applyBorder="1"/>
    <xf numFmtId="9" fontId="5" fillId="0" borderId="38" xfId="0" applyNumberFormat="1" applyFont="1" applyBorder="1" applyAlignment="1">
      <alignment horizontal="center"/>
    </xf>
    <xf numFmtId="0" fontId="5" fillId="14" borderId="31" xfId="0" applyFont="1" applyFill="1" applyBorder="1"/>
    <xf numFmtId="0" fontId="5" fillId="14" borderId="32" xfId="0" applyFont="1" applyFill="1" applyBorder="1"/>
    <xf numFmtId="0" fontId="1" fillId="14" borderId="16" xfId="0" applyFont="1" applyFill="1" applyBorder="1"/>
    <xf numFmtId="164" fontId="1" fillId="14" borderId="17" xfId="0" applyNumberFormat="1" applyFont="1" applyFill="1" applyBorder="1"/>
    <xf numFmtId="0" fontId="5" fillId="10" borderId="9" xfId="0" applyFont="1" applyFill="1" applyBorder="1"/>
    <xf numFmtId="0" fontId="5" fillId="15" borderId="11" xfId="0" applyFont="1" applyFill="1" applyBorder="1"/>
    <xf numFmtId="164" fontId="5" fillId="15" borderId="11" xfId="0" applyNumberFormat="1" applyFont="1" applyFill="1" applyBorder="1"/>
    <xf numFmtId="0" fontId="9" fillId="0" borderId="0" xfId="0" applyFont="1"/>
    <xf numFmtId="0" fontId="5" fillId="0" borderId="24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5" fillId="16" borderId="18" xfId="0" applyFont="1" applyFill="1" applyBorder="1" applyAlignment="1">
      <alignment horizontal="center"/>
    </xf>
    <xf numFmtId="10" fontId="5" fillId="16" borderId="28" xfId="0" applyNumberFormat="1" applyFont="1" applyFill="1" applyBorder="1" applyAlignment="1">
      <alignment horizontal="center"/>
    </xf>
    <xf numFmtId="0" fontId="5" fillId="16" borderId="20" xfId="0" applyFont="1" applyFill="1" applyBorder="1" applyAlignment="1">
      <alignment horizontal="center"/>
    </xf>
    <xf numFmtId="164" fontId="5" fillId="16" borderId="29" xfId="0" applyNumberFormat="1" applyFont="1" applyFill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0" xfId="0" applyFont="1" applyBorder="1"/>
    <xf numFmtId="0" fontId="5" fillId="8" borderId="9" xfId="0" applyFont="1" applyFill="1" applyBorder="1"/>
    <xf numFmtId="0" fontId="5" fillId="8" borderId="3" xfId="0" applyFont="1" applyFill="1" applyBorder="1" applyAlignment="1">
      <alignment horizontal="left"/>
    </xf>
    <xf numFmtId="0" fontId="5" fillId="8" borderId="4" xfId="0" applyFont="1" applyFill="1" applyBorder="1"/>
    <xf numFmtId="0" fontId="5" fillId="8" borderId="5" xfId="0" applyFont="1" applyFill="1" applyBorder="1" applyAlignment="1">
      <alignment horizontal="left"/>
    </xf>
    <xf numFmtId="0" fontId="5" fillId="17" borderId="11" xfId="0" applyFont="1" applyFill="1" applyBorder="1"/>
    <xf numFmtId="164" fontId="5" fillId="17" borderId="11" xfId="0" applyNumberFormat="1" applyFont="1" applyFill="1" applyBorder="1"/>
    <xf numFmtId="0" fontId="5" fillId="8" borderId="13" xfId="0" applyFont="1" applyFill="1" applyBorder="1"/>
    <xf numFmtId="0" fontId="5" fillId="8" borderId="14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6" borderId="11" xfId="0" applyFont="1" applyFill="1" applyBorder="1"/>
    <xf numFmtId="0" fontId="5" fillId="0" borderId="24" xfId="0" applyFont="1" applyBorder="1" applyAlignment="1">
      <alignment horizontal="left"/>
    </xf>
    <xf numFmtId="9" fontId="5" fillId="0" borderId="26" xfId="0" applyNumberFormat="1" applyFont="1" applyBorder="1" applyAlignment="1">
      <alignment horizontal="center"/>
    </xf>
    <xf numFmtId="9" fontId="5" fillId="16" borderId="28" xfId="0" applyNumberFormat="1" applyFont="1" applyFill="1" applyBorder="1" applyAlignment="1">
      <alignment horizontal="center"/>
    </xf>
    <xf numFmtId="2" fontId="5" fillId="6" borderId="11" xfId="0" applyNumberFormat="1" applyFont="1" applyFill="1" applyBorder="1"/>
    <xf numFmtId="49" fontId="5" fillId="0" borderId="26" xfId="0" applyNumberFormat="1" applyFont="1" applyBorder="1" applyAlignment="1">
      <alignment horizontal="center"/>
    </xf>
    <xf numFmtId="0" fontId="5" fillId="6" borderId="31" xfId="0" applyFont="1" applyFill="1" applyBorder="1"/>
    <xf numFmtId="0" fontId="5" fillId="6" borderId="32" xfId="0" applyFont="1" applyFill="1" applyBorder="1"/>
    <xf numFmtId="0" fontId="1" fillId="6" borderId="16" xfId="0" applyFont="1" applyFill="1" applyBorder="1"/>
    <xf numFmtId="164" fontId="1" fillId="6" borderId="17" xfId="0" applyNumberFormat="1" applyFont="1" applyFill="1" applyBorder="1"/>
    <xf numFmtId="0" fontId="5" fillId="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8" borderId="32" xfId="0" applyFont="1" applyFill="1" applyBorder="1"/>
    <xf numFmtId="0" fontId="10" fillId="12" borderId="24" xfId="0" applyFont="1" applyFill="1" applyBorder="1"/>
    <xf numFmtId="164" fontId="10" fillId="12" borderId="34" xfId="0" applyNumberFormat="1" applyFont="1" applyFill="1" applyBorder="1"/>
    <xf numFmtId="0" fontId="10" fillId="12" borderId="34" xfId="0" applyFont="1" applyFill="1" applyBorder="1"/>
    <xf numFmtId="0" fontId="5" fillId="0" borderId="17" xfId="0" applyFont="1" applyBorder="1" applyAlignment="1">
      <alignment horizontal="left"/>
    </xf>
    <xf numFmtId="0" fontId="4" fillId="0" borderId="0" xfId="0" applyFont="1"/>
    <xf numFmtId="0" fontId="3" fillId="0" borderId="3" xfId="0" applyFont="1" applyBorder="1"/>
    <xf numFmtId="0" fontId="5" fillId="16" borderId="6" xfId="0" applyFont="1" applyFill="1" applyBorder="1" applyAlignment="1">
      <alignment horizontal="center"/>
    </xf>
    <xf numFmtId="0" fontId="5" fillId="16" borderId="34" xfId="0" applyFont="1" applyFill="1" applyBorder="1" applyAlignment="1">
      <alignment horizontal="center"/>
    </xf>
    <xf numFmtId="0" fontId="3" fillId="0" borderId="5" xfId="0" applyFont="1" applyBorder="1"/>
    <xf numFmtId="0" fontId="5" fillId="0" borderId="30" xfId="0" applyFont="1" applyBorder="1" applyAlignment="1">
      <alignment horizontal="center" vertical="center"/>
    </xf>
    <xf numFmtId="10" fontId="5" fillId="0" borderId="39" xfId="0" applyNumberFormat="1" applyFont="1" applyBorder="1" applyAlignment="1">
      <alignment horizontal="center"/>
    </xf>
    <xf numFmtId="9" fontId="5" fillId="0" borderId="30" xfId="0" applyNumberFormat="1" applyFont="1" applyBorder="1" applyAlignment="1">
      <alignment horizontal="center"/>
    </xf>
    <xf numFmtId="10" fontId="5" fillId="0" borderId="27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49" fontId="5" fillId="18" borderId="18" xfId="0" applyNumberFormat="1" applyFont="1" applyFill="1" applyBorder="1" applyAlignment="1">
      <alignment horizontal="center"/>
    </xf>
    <xf numFmtId="10" fontId="5" fillId="18" borderId="28" xfId="0" applyNumberFormat="1" applyFont="1" applyFill="1" applyBorder="1" applyAlignment="1">
      <alignment horizontal="center"/>
    </xf>
    <xf numFmtId="9" fontId="5" fillId="18" borderId="28" xfId="0" applyNumberFormat="1" applyFont="1" applyFill="1" applyBorder="1" applyAlignment="1">
      <alignment horizontal="center"/>
    </xf>
    <xf numFmtId="0" fontId="5" fillId="18" borderId="20" xfId="0" applyFont="1" applyFill="1" applyBorder="1" applyAlignment="1">
      <alignment horizontal="center"/>
    </xf>
    <xf numFmtId="164" fontId="5" fillId="18" borderId="29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9" borderId="5" xfId="0" applyFont="1" applyFill="1" applyBorder="1"/>
    <xf numFmtId="0" fontId="7" fillId="0" borderId="0" xfId="0" applyFont="1"/>
    <xf numFmtId="0" fontId="7" fillId="0" borderId="2" xfId="0" applyFont="1" applyBorder="1"/>
    <xf numFmtId="0" fontId="7" fillId="0" borderId="10" xfId="0" applyFont="1" applyBorder="1"/>
    <xf numFmtId="0" fontId="7" fillId="0" borderId="3" xfId="0" applyFont="1" applyBorder="1"/>
    <xf numFmtId="0" fontId="3" fillId="12" borderId="11" xfId="0" applyFont="1" applyFill="1" applyBorder="1"/>
    <xf numFmtId="0" fontId="3" fillId="8" borderId="11" xfId="0" applyFont="1" applyFill="1" applyBorder="1"/>
    <xf numFmtId="0" fontId="3" fillId="12" borderId="15" xfId="0" applyFont="1" applyFill="1" applyBorder="1"/>
    <xf numFmtId="0" fontId="3" fillId="0" borderId="15" xfId="0" applyFont="1" applyBorder="1"/>
    <xf numFmtId="0" fontId="3" fillId="8" borderId="15" xfId="0" applyFont="1" applyFill="1" applyBorder="1"/>
    <xf numFmtId="0" fontId="5" fillId="0" borderId="16" xfId="0" applyFont="1" applyBorder="1"/>
    <xf numFmtId="0" fontId="3" fillId="12" borderId="17" xfId="0" applyFont="1" applyFill="1" applyBorder="1"/>
    <xf numFmtId="10" fontId="5" fillId="0" borderId="41" xfId="0" applyNumberFormat="1" applyFont="1" applyBorder="1" applyAlignment="1">
      <alignment horizontal="center"/>
    </xf>
    <xf numFmtId="165" fontId="5" fillId="0" borderId="4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16" borderId="18" xfId="0" applyNumberFormat="1" applyFont="1" applyFill="1" applyBorder="1" applyAlignment="1">
      <alignment horizontal="center"/>
    </xf>
    <xf numFmtId="164" fontId="5" fillId="16" borderId="20" xfId="0" applyNumberFormat="1" applyFont="1" applyFill="1" applyBorder="1" applyAlignment="1">
      <alignment horizontal="center"/>
    </xf>
    <xf numFmtId="49" fontId="5" fillId="0" borderId="41" xfId="0" applyNumberFormat="1" applyFont="1" applyBorder="1"/>
    <xf numFmtId="49" fontId="5" fillId="0" borderId="0" xfId="0" applyNumberFormat="1" applyFont="1" applyAlignment="1">
      <alignment horizontal="center"/>
    </xf>
    <xf numFmtId="0" fontId="5" fillId="16" borderId="24" xfId="0" applyFont="1" applyFill="1" applyBorder="1"/>
    <xf numFmtId="0" fontId="3" fillId="16" borderId="25" xfId="0" applyFont="1" applyFill="1" applyBorder="1"/>
    <xf numFmtId="164" fontId="5" fillId="16" borderId="6" xfId="0" applyNumberFormat="1" applyFont="1" applyFill="1" applyBorder="1" applyAlignment="1">
      <alignment horizontal="center"/>
    </xf>
    <xf numFmtId="0" fontId="3" fillId="0" borderId="45" xfId="0" applyFont="1" applyBorder="1"/>
    <xf numFmtId="0" fontId="14" fillId="0" borderId="0" xfId="0" applyFont="1"/>
    <xf numFmtId="0" fontId="5" fillId="5" borderId="24" xfId="0" applyFont="1" applyFill="1" applyBorder="1"/>
    <xf numFmtId="0" fontId="5" fillId="5" borderId="25" xfId="0" applyFont="1" applyFill="1" applyBorder="1"/>
    <xf numFmtId="0" fontId="5" fillId="5" borderId="34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39" xfId="0" applyFont="1" applyBorder="1"/>
    <xf numFmtId="0" fontId="3" fillId="0" borderId="41" xfId="0" applyFont="1" applyBorder="1"/>
    <xf numFmtId="0" fontId="3" fillId="0" borderId="36" xfId="0" applyFont="1" applyBorder="1"/>
    <xf numFmtId="0" fontId="5" fillId="0" borderId="41" xfId="0" applyFont="1" applyBorder="1"/>
    <xf numFmtId="0" fontId="3" fillId="0" borderId="46" xfId="0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5" fillId="19" borderId="6" xfId="0" applyNumberFormat="1" applyFont="1" applyFill="1" applyBorder="1" applyAlignment="1">
      <alignment horizontal="center"/>
    </xf>
    <xf numFmtId="164" fontId="5" fillId="19" borderId="26" xfId="0" applyNumberFormat="1" applyFont="1" applyFill="1" applyBorder="1" applyAlignment="1">
      <alignment horizontal="center"/>
    </xf>
    <xf numFmtId="164" fontId="5" fillId="19" borderId="17" xfId="0" applyNumberFormat="1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4" xfId="0" applyFont="1" applyFill="1" applyBorder="1"/>
    <xf numFmtId="0" fontId="17" fillId="2" borderId="25" xfId="0" applyFont="1" applyFill="1" applyBorder="1"/>
    <xf numFmtId="0" fontId="17" fillId="2" borderId="34" xfId="0" applyFont="1" applyFill="1" applyBorder="1" applyAlignment="1">
      <alignment horizontal="center"/>
    </xf>
    <xf numFmtId="164" fontId="5" fillId="20" borderId="6" xfId="0" applyNumberFormat="1" applyFont="1" applyFill="1" applyBorder="1" applyAlignment="1">
      <alignment horizontal="center"/>
    </xf>
    <xf numFmtId="164" fontId="5" fillId="20" borderId="26" xfId="0" applyNumberFormat="1" applyFont="1" applyFill="1" applyBorder="1" applyAlignment="1">
      <alignment horizontal="center"/>
    </xf>
    <xf numFmtId="164" fontId="5" fillId="20" borderId="16" xfId="0" applyNumberFormat="1" applyFont="1" applyFill="1" applyBorder="1" applyAlignment="1">
      <alignment horizontal="center"/>
    </xf>
    <xf numFmtId="49" fontId="5" fillId="20" borderId="6" xfId="0" applyNumberFormat="1" applyFont="1" applyFill="1" applyBorder="1" applyAlignment="1">
      <alignment horizontal="center"/>
    </xf>
    <xf numFmtId="164" fontId="5" fillId="20" borderId="36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9" fillId="0" borderId="0" xfId="1" applyFont="1" applyAlignment="1"/>
    <xf numFmtId="0" fontId="20" fillId="0" borderId="0" xfId="0" applyFont="1" applyAlignment="1">
      <alignment horizontal="right"/>
    </xf>
    <xf numFmtId="0" fontId="5" fillId="8" borderId="11" xfId="0" applyNumberFormat="1" applyFont="1" applyFill="1" applyBorder="1"/>
    <xf numFmtId="0" fontId="11" fillId="0" borderId="42" xfId="0" applyFont="1" applyBorder="1" applyAlignment="1">
      <alignment horizontal="center"/>
    </xf>
    <xf numFmtId="0" fontId="12" fillId="0" borderId="43" xfId="0" applyFont="1" applyBorder="1"/>
    <xf numFmtId="0" fontId="12" fillId="0" borderId="44" xfId="0" applyFont="1" applyBorder="1"/>
    <xf numFmtId="0" fontId="13" fillId="0" borderId="42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2" fillId="0" borderId="27" xfId="0" applyFont="1" applyBorder="1"/>
    <xf numFmtId="0" fontId="5" fillId="0" borderId="42" xfId="0" applyFont="1" applyBorder="1" applyAlignment="1">
      <alignment horizontal="center"/>
    </xf>
    <xf numFmtId="0" fontId="5" fillId="5" borderId="4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809625</xdr:colOff>
      <xdr:row>29</xdr:row>
      <xdr:rowOff>19050</xdr:rowOff>
    </xdr:from>
    <xdr:ext cx="914400" cy="790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885825</xdr:colOff>
      <xdr:row>28</xdr:row>
      <xdr:rowOff>180975</xdr:rowOff>
    </xdr:from>
    <xdr:ext cx="914400" cy="8001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790575</xdr:colOff>
      <xdr:row>28</xdr:row>
      <xdr:rowOff>171450</xdr:rowOff>
    </xdr:from>
    <xdr:ext cx="914400" cy="8001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29</xdr:row>
      <xdr:rowOff>19050</xdr:rowOff>
    </xdr:from>
    <xdr:ext cx="914400" cy="7905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95250</xdr:rowOff>
    </xdr:from>
    <xdr:ext cx="904875" cy="9906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85725</xdr:colOff>
      <xdr:row>16</xdr:row>
      <xdr:rowOff>95250</xdr:rowOff>
    </xdr:from>
    <xdr:ext cx="904875" cy="981075"/>
    <xdr:pic>
      <xdr:nvPicPr>
        <xdr:cNvPr id="3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85725</xdr:colOff>
      <xdr:row>16</xdr:row>
      <xdr:rowOff>95250</xdr:rowOff>
    </xdr:from>
    <xdr:ext cx="904875" cy="98107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85725</xdr:colOff>
      <xdr:row>16</xdr:row>
      <xdr:rowOff>95250</xdr:rowOff>
    </xdr:from>
    <xdr:ext cx="904875" cy="9810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21</xdr:row>
      <xdr:rowOff>0</xdr:rowOff>
    </xdr:from>
    <xdr:ext cx="1362075" cy="13144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ramitar08.com.ar/" TargetMode="External"/><Relationship Id="rId1" Type="http://schemas.openxmlformats.org/officeDocument/2006/relationships/hyperlink" Target="http://www.tramitar08.com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C34" sqref="C34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210" t="s">
        <v>0</v>
      </c>
      <c r="B1" s="1" t="s">
        <v>1</v>
      </c>
      <c r="C1" s="2"/>
      <c r="E1" s="3"/>
    </row>
    <row r="2" spans="1:9" ht="22.5">
      <c r="A2" s="210" t="s">
        <v>2</v>
      </c>
      <c r="B2" s="4" t="s">
        <v>3</v>
      </c>
      <c r="C2" s="5"/>
      <c r="E2" s="3"/>
      <c r="G2" s="6" t="s">
        <v>4</v>
      </c>
    </row>
    <row r="3" spans="1:9" ht="21">
      <c r="A3" s="210" t="s">
        <v>5</v>
      </c>
      <c r="B3" s="7" t="s">
        <v>6</v>
      </c>
      <c r="C3" s="8"/>
      <c r="D3" s="9" t="s">
        <v>7</v>
      </c>
      <c r="E3" s="10"/>
      <c r="G3" s="11" t="s">
        <v>8</v>
      </c>
      <c r="H3" s="12"/>
      <c r="I3" s="13"/>
    </row>
    <row r="4" spans="1:9">
      <c r="A4" s="14"/>
      <c r="B4" s="15"/>
      <c r="D4" s="16" t="s">
        <v>9</v>
      </c>
      <c r="E4" s="17"/>
      <c r="G4" s="18" t="s">
        <v>10</v>
      </c>
      <c r="H4" s="14"/>
      <c r="I4" s="19"/>
    </row>
    <row r="5" spans="1:9">
      <c r="A5" s="20" t="s">
        <v>11</v>
      </c>
      <c r="B5" s="21">
        <f>C1*1.5/100</f>
        <v>0</v>
      </c>
      <c r="C5" s="22">
        <v>1.4999999999999999E-2</v>
      </c>
      <c r="D5" s="16" t="s">
        <v>12</v>
      </c>
      <c r="E5" s="17"/>
      <c r="G5" s="18" t="s">
        <v>13</v>
      </c>
      <c r="H5" s="23"/>
      <c r="I5" s="19"/>
    </row>
    <row r="6" spans="1:9">
      <c r="A6" s="20" t="s">
        <v>14</v>
      </c>
      <c r="B6" s="21">
        <f>C3*1.2/100</f>
        <v>0</v>
      </c>
      <c r="C6" s="22">
        <v>1.2E-2</v>
      </c>
      <c r="D6" s="16" t="s">
        <v>15</v>
      </c>
      <c r="E6" s="17"/>
      <c r="G6" s="18" t="s">
        <v>16</v>
      </c>
      <c r="H6" s="14"/>
      <c r="I6" s="19"/>
    </row>
    <row r="7" spans="1:9">
      <c r="A7" s="20" t="s">
        <v>17</v>
      </c>
      <c r="B7" s="232">
        <f>ARANCELES!E19</f>
        <v>470</v>
      </c>
      <c r="D7" s="16" t="s">
        <v>18</v>
      </c>
      <c r="E7" s="17"/>
      <c r="G7" s="18" t="s">
        <v>19</v>
      </c>
      <c r="H7" s="14"/>
      <c r="I7" s="19"/>
    </row>
    <row r="8" spans="1:9">
      <c r="A8" s="20" t="s">
        <v>20</v>
      </c>
      <c r="B8" s="232">
        <f>ARANCELES!E20</f>
        <v>520</v>
      </c>
      <c r="D8" s="16" t="s">
        <v>21</v>
      </c>
      <c r="E8" s="17"/>
      <c r="G8" s="18" t="s">
        <v>22</v>
      </c>
      <c r="H8" s="14"/>
      <c r="I8" s="19"/>
    </row>
    <row r="9" spans="1:9">
      <c r="A9" s="20" t="s">
        <v>23</v>
      </c>
      <c r="B9" s="232">
        <f>ARANCELES!E25</f>
        <v>440</v>
      </c>
      <c r="D9" s="16" t="s">
        <v>24</v>
      </c>
      <c r="E9" s="17"/>
      <c r="G9" s="18" t="s">
        <v>25</v>
      </c>
      <c r="H9" s="14"/>
      <c r="I9" s="19"/>
    </row>
    <row r="10" spans="1:9">
      <c r="A10" s="20" t="s">
        <v>26</v>
      </c>
      <c r="B10" s="232">
        <f>ARANCELES!E25</f>
        <v>440</v>
      </c>
      <c r="D10" s="16" t="s">
        <v>27</v>
      </c>
      <c r="E10" s="17"/>
      <c r="G10" s="25" t="s">
        <v>28</v>
      </c>
      <c r="H10" s="26" t="s">
        <v>29</v>
      </c>
      <c r="I10" s="19"/>
    </row>
    <row r="11" spans="1:9">
      <c r="A11" s="20" t="s">
        <v>30</v>
      </c>
      <c r="B11" s="232">
        <f>ARANCELES!E24</f>
        <v>440</v>
      </c>
      <c r="D11" s="27" t="s">
        <v>31</v>
      </c>
      <c r="E11" s="28"/>
      <c r="G11" s="18"/>
      <c r="H11" s="26" t="s">
        <v>10</v>
      </c>
      <c r="I11" s="19"/>
    </row>
    <row r="12" spans="1:9">
      <c r="A12" s="20" t="s">
        <v>32</v>
      </c>
      <c r="B12" s="20">
        <f>FORMULARIOS!C17</f>
        <v>1038</v>
      </c>
      <c r="D12" s="26" t="s">
        <v>33</v>
      </c>
      <c r="E12" s="29"/>
      <c r="G12" s="18"/>
      <c r="H12" s="26" t="s">
        <v>34</v>
      </c>
      <c r="I12" s="19"/>
    </row>
    <row r="13" spans="1:9">
      <c r="A13" s="20" t="s">
        <v>35</v>
      </c>
      <c r="B13" s="20">
        <v>108.8</v>
      </c>
      <c r="D13" s="30" t="s">
        <v>36</v>
      </c>
      <c r="E13" s="31"/>
      <c r="G13" s="18" t="s">
        <v>37</v>
      </c>
      <c r="H13" s="14"/>
      <c r="I13" s="19"/>
    </row>
    <row r="14" spans="1:9">
      <c r="A14" s="20" t="s">
        <v>38</v>
      </c>
      <c r="B14" s="20">
        <f>FORMULARIOS!D23</f>
        <v>3500</v>
      </c>
      <c r="C14" s="32" t="s">
        <v>39</v>
      </c>
      <c r="D14" s="30" t="s">
        <v>40</v>
      </c>
      <c r="E14" s="31"/>
      <c r="G14" s="18" t="s">
        <v>41</v>
      </c>
      <c r="H14" s="14"/>
      <c r="I14" s="19"/>
    </row>
    <row r="15" spans="1:9">
      <c r="A15" s="20" t="s">
        <v>42</v>
      </c>
      <c r="B15" s="20">
        <v>10000</v>
      </c>
      <c r="D15" s="30" t="s">
        <v>43</v>
      </c>
      <c r="E15" s="31"/>
      <c r="G15" s="33" t="s">
        <v>44</v>
      </c>
      <c r="H15" s="34"/>
      <c r="I15" s="35"/>
    </row>
    <row r="16" spans="1:9">
      <c r="A16" s="20" t="s">
        <v>45</v>
      </c>
      <c r="B16" s="20">
        <f>FORMULARIOS!J9</f>
        <v>1200</v>
      </c>
      <c r="C16" s="36">
        <f>FORMULARIOS!J9</f>
        <v>1200</v>
      </c>
      <c r="D16" s="37"/>
      <c r="E16" s="38"/>
      <c r="I16" s="37"/>
    </row>
    <row r="17" spans="1:11">
      <c r="A17" s="20" t="s">
        <v>46</v>
      </c>
      <c r="B17" s="20"/>
      <c r="C17" s="36">
        <f>FORMULARIOS!D21</f>
        <v>3500</v>
      </c>
      <c r="D17" s="39" t="s">
        <v>47</v>
      </c>
      <c r="E17" s="40">
        <f>B4+B5+B6+B7+B8+B9+B10+B11+B12+B19+B20+B21+B25+B26+B27+B28</f>
        <v>3348</v>
      </c>
      <c r="G17" s="11" t="s">
        <v>48</v>
      </c>
      <c r="H17" s="13"/>
      <c r="I17" s="37"/>
      <c r="J17" s="41" t="s">
        <v>49</v>
      </c>
      <c r="K17" s="42"/>
    </row>
    <row r="18" spans="1:11">
      <c r="A18" s="20" t="s">
        <v>50</v>
      </c>
      <c r="B18" s="20">
        <f>FORMULARIOS!J10</f>
        <v>1600</v>
      </c>
      <c r="D18" s="36"/>
      <c r="E18" s="3"/>
      <c r="G18" s="18" t="s">
        <v>51</v>
      </c>
      <c r="H18" s="19"/>
      <c r="I18" s="37"/>
      <c r="J18" s="43"/>
      <c r="K18" s="44"/>
    </row>
    <row r="19" spans="1:11">
      <c r="A19" s="26" t="s">
        <v>52</v>
      </c>
      <c r="B19" s="26"/>
      <c r="D19" s="36">
        <v>300</v>
      </c>
      <c r="E19" s="3"/>
      <c r="G19" s="45" t="s">
        <v>53</v>
      </c>
      <c r="H19" s="46"/>
    </row>
    <row r="20" spans="1:11">
      <c r="A20" s="26" t="s">
        <v>54</v>
      </c>
      <c r="B20" s="26"/>
      <c r="D20" s="47">
        <f>ARANCELES!E26</f>
        <v>840</v>
      </c>
      <c r="E20" s="3"/>
      <c r="G20" s="33" t="s">
        <v>55</v>
      </c>
      <c r="H20" s="48"/>
      <c r="I20" s="49"/>
      <c r="J20" s="41" t="s">
        <v>56</v>
      </c>
      <c r="K20" s="42"/>
    </row>
    <row r="21" spans="1:11" ht="15.75" customHeight="1">
      <c r="A21" s="26" t="s">
        <v>57</v>
      </c>
      <c r="B21" s="26"/>
      <c r="D21" s="47">
        <f>ARANCELES!E21</f>
        <v>500</v>
      </c>
      <c r="E21" s="3"/>
      <c r="J21" s="43"/>
      <c r="K21" s="44"/>
    </row>
    <row r="22" spans="1:11" ht="15.75" customHeight="1">
      <c r="A22" s="26" t="s">
        <v>58</v>
      </c>
      <c r="B22" s="26"/>
      <c r="D22" s="36">
        <f>FORMULARIOS!J4</f>
        <v>1000</v>
      </c>
      <c r="E22" s="3"/>
      <c r="G22" s="50" t="s">
        <v>59</v>
      </c>
      <c r="H22" s="51" t="s">
        <v>60</v>
      </c>
      <c r="I22" s="52"/>
    </row>
    <row r="23" spans="1:11" ht="15.75" customHeight="1">
      <c r="A23" s="26" t="s">
        <v>61</v>
      </c>
      <c r="B23" s="26"/>
      <c r="D23" s="36">
        <f>FORMULARIOS!J6</f>
        <v>1000</v>
      </c>
      <c r="E23" s="3"/>
      <c r="G23" s="53" t="s">
        <v>62</v>
      </c>
      <c r="H23" s="54">
        <v>1.4999999999999999E-2</v>
      </c>
      <c r="I23" s="55"/>
    </row>
    <row r="24" spans="1:11" ht="15.75" customHeight="1">
      <c r="A24" s="26" t="s">
        <v>63</v>
      </c>
      <c r="B24" s="26"/>
      <c r="D24" s="36">
        <f>FORMULARIOS!J7</f>
        <v>1200</v>
      </c>
      <c r="E24" s="3"/>
      <c r="G24" s="56" t="s">
        <v>64</v>
      </c>
      <c r="H24" s="57">
        <f>ARANCELES!F12</f>
        <v>2600</v>
      </c>
      <c r="I24" s="58"/>
    </row>
    <row r="25" spans="1:11" ht="15.75" customHeight="1">
      <c r="A25" s="26" t="s">
        <v>65</v>
      </c>
      <c r="B25" s="26"/>
      <c r="D25" s="47">
        <f>ARANCELES!E27</f>
        <v>500</v>
      </c>
      <c r="E25" s="3"/>
      <c r="G25" s="59" t="s">
        <v>66</v>
      </c>
      <c r="H25" s="60">
        <v>1.4999999999999999E-2</v>
      </c>
      <c r="I25" s="55"/>
    </row>
    <row r="26" spans="1:11" ht="15.75" customHeight="1">
      <c r="A26" s="26" t="s">
        <v>67</v>
      </c>
      <c r="B26" s="26"/>
      <c r="D26" s="47">
        <f>ARANCELES!E28</f>
        <v>840</v>
      </c>
      <c r="E26" s="3"/>
      <c r="G26" s="61" t="s">
        <v>68</v>
      </c>
      <c r="H26" s="62">
        <f>ARANCELES!F14</f>
        <v>4100</v>
      </c>
      <c r="I26" s="58"/>
    </row>
    <row r="27" spans="1:11" ht="15.75" customHeight="1">
      <c r="A27" s="26" t="s">
        <v>69</v>
      </c>
      <c r="B27" s="63">
        <f>F33</f>
        <v>0</v>
      </c>
      <c r="D27" s="32" t="s">
        <v>70</v>
      </c>
      <c r="E27" s="3"/>
      <c r="G27" s="64" t="s">
        <v>71</v>
      </c>
      <c r="H27" s="65">
        <v>1.4999999999999999E-2</v>
      </c>
      <c r="I27" s="55"/>
    </row>
    <row r="28" spans="1:11" ht="15.75" customHeight="1">
      <c r="A28" s="26" t="s">
        <v>72</v>
      </c>
      <c r="B28" s="26"/>
      <c r="C28" s="36"/>
      <c r="E28" s="3"/>
      <c r="G28" s="56" t="s">
        <v>73</v>
      </c>
      <c r="H28" s="57">
        <f>ARANCELES!F16</f>
        <v>5500</v>
      </c>
      <c r="I28" s="58"/>
    </row>
    <row r="29" spans="1:11" ht="15.75" customHeight="1">
      <c r="A29" s="26" t="s">
        <v>74</v>
      </c>
      <c r="B29" s="26"/>
      <c r="C29" s="36"/>
      <c r="E29" s="66" t="s">
        <v>75</v>
      </c>
    </row>
    <row r="30" spans="1:11" ht="15.75" customHeight="1">
      <c r="A30" s="67" t="s">
        <v>76</v>
      </c>
      <c r="B30" s="68"/>
      <c r="C30" s="36"/>
      <c r="D30" s="36">
        <f>FORMULARIOS!C12</f>
        <v>1600</v>
      </c>
      <c r="E30" s="69" t="s">
        <v>77</v>
      </c>
      <c r="F30" s="26">
        <v>0</v>
      </c>
    </row>
    <row r="31" spans="1:11" ht="15.75" customHeight="1">
      <c r="A31" s="70" t="s">
        <v>78</v>
      </c>
      <c r="B31" s="71">
        <f>B4+B5+B6+B7+B8+B9+B10+B11+B12+B13+B14+B15+B16+B17+B18+B19+B20+B21+B22+B23+B24+B25+B26+B27+B28+B29+B30</f>
        <v>19756.8</v>
      </c>
      <c r="C31" s="36"/>
      <c r="E31" s="69" t="s">
        <v>79</v>
      </c>
      <c r="F31" s="72">
        <f>B6*0.1/100*F30</f>
        <v>0</v>
      </c>
    </row>
    <row r="32" spans="1:11" ht="15.75" customHeight="1">
      <c r="B32" s="37"/>
      <c r="C32" s="36"/>
      <c r="E32" s="73" t="s">
        <v>80</v>
      </c>
      <c r="F32" s="72">
        <f>B6*0.15/100*F30</f>
        <v>0</v>
      </c>
    </row>
    <row r="33" spans="1:6" ht="15.75" customHeight="1">
      <c r="A33" s="74" t="s">
        <v>81</v>
      </c>
      <c r="B33" s="75"/>
      <c r="C33" s="36"/>
      <c r="E33" s="76" t="s">
        <v>82</v>
      </c>
      <c r="F33" s="77">
        <f>F31+F32</f>
        <v>0</v>
      </c>
    </row>
    <row r="34" spans="1:6" ht="15.75" customHeight="1">
      <c r="B34" s="37"/>
      <c r="C34" s="36"/>
      <c r="E34" s="36" t="s">
        <v>83</v>
      </c>
      <c r="F34" s="78">
        <f>F31+F32+B6</f>
        <v>0</v>
      </c>
    </row>
    <row r="35" spans="1:6" ht="15.75" customHeight="1">
      <c r="B35" s="37"/>
      <c r="C35" s="36"/>
    </row>
    <row r="36" spans="1:6" ht="15.75" customHeight="1">
      <c r="B36" s="37"/>
      <c r="C36" s="36"/>
    </row>
    <row r="37" spans="1:6" ht="15.75" customHeight="1">
      <c r="E37" s="3"/>
    </row>
    <row r="38" spans="1:6" ht="15.75" customHeight="1">
      <c r="E38" s="3"/>
    </row>
    <row r="39" spans="1:6" ht="15.75" customHeight="1">
      <c r="E39" s="3"/>
    </row>
    <row r="40" spans="1:6" ht="15.75" customHeight="1">
      <c r="E40" s="3"/>
    </row>
    <row r="41" spans="1:6" ht="15.75" customHeight="1">
      <c r="E41" s="3"/>
    </row>
    <row r="42" spans="1:6" ht="15.75" customHeight="1">
      <c r="E42" s="3"/>
    </row>
    <row r="43" spans="1:6" ht="15.75" customHeight="1">
      <c r="E43" s="3"/>
    </row>
    <row r="44" spans="1:6" ht="15.75" customHeight="1">
      <c r="E44" s="3"/>
    </row>
    <row r="45" spans="1:6" ht="15.75" customHeight="1">
      <c r="E45" s="3"/>
    </row>
    <row r="46" spans="1:6" ht="15.75" customHeight="1">
      <c r="E46" s="3"/>
    </row>
    <row r="47" spans="1:6" ht="15.75" customHeight="1">
      <c r="E47" s="3"/>
    </row>
    <row r="48" spans="1:6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C17" sqref="C17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6" width="10.7109375" customWidth="1"/>
  </cols>
  <sheetData>
    <row r="1" spans="1:16" ht="21">
      <c r="A1" s="210" t="s">
        <v>0</v>
      </c>
      <c r="B1" s="1" t="s">
        <v>1</v>
      </c>
      <c r="C1" s="2"/>
      <c r="E1" s="3"/>
    </row>
    <row r="2" spans="1:16" ht="22.5">
      <c r="A2" s="210" t="s">
        <v>2</v>
      </c>
      <c r="B2" s="4" t="s">
        <v>3</v>
      </c>
      <c r="C2" s="5"/>
      <c r="E2" s="3"/>
      <c r="G2" s="6" t="s">
        <v>4</v>
      </c>
      <c r="K2" s="49"/>
      <c r="L2" s="49"/>
      <c r="M2" s="49"/>
      <c r="N2" s="49"/>
      <c r="O2" s="49"/>
      <c r="P2" s="49"/>
    </row>
    <row r="3" spans="1:16" ht="21">
      <c r="A3" s="210" t="s">
        <v>84</v>
      </c>
      <c r="B3" s="7" t="s">
        <v>6</v>
      </c>
      <c r="C3" s="79"/>
      <c r="D3" s="80" t="s">
        <v>7</v>
      </c>
      <c r="E3" s="81"/>
      <c r="G3" s="11" t="s">
        <v>8</v>
      </c>
      <c r="H3" s="12"/>
      <c r="I3" s="13"/>
      <c r="K3" s="49"/>
      <c r="L3" s="49"/>
      <c r="M3" s="49"/>
      <c r="N3" s="49"/>
      <c r="O3" s="49"/>
      <c r="P3" s="49"/>
    </row>
    <row r="4" spans="1:16">
      <c r="A4" s="14"/>
      <c r="B4" s="15"/>
      <c r="D4" s="82" t="s">
        <v>9</v>
      </c>
      <c r="E4" s="83"/>
      <c r="G4" s="18" t="s">
        <v>10</v>
      </c>
      <c r="H4" s="14"/>
      <c r="I4" s="19"/>
      <c r="K4" s="49"/>
      <c r="L4" s="37"/>
      <c r="M4" s="49"/>
      <c r="N4" s="37"/>
      <c r="O4" s="49"/>
      <c r="P4" s="49"/>
    </row>
    <row r="5" spans="1:16">
      <c r="A5" s="84" t="s">
        <v>11</v>
      </c>
      <c r="B5" s="85">
        <f>C1*2/100</f>
        <v>0</v>
      </c>
      <c r="C5" s="86">
        <v>0.02</v>
      </c>
      <c r="D5" s="82" t="s">
        <v>12</v>
      </c>
      <c r="E5" s="83"/>
      <c r="G5" s="18" t="s">
        <v>13</v>
      </c>
      <c r="H5" s="23"/>
      <c r="I5" s="19"/>
      <c r="K5" s="49"/>
      <c r="L5" s="37"/>
      <c r="M5" s="37"/>
      <c r="N5" s="37"/>
      <c r="O5" s="49"/>
      <c r="P5" s="49"/>
    </row>
    <row r="6" spans="1:16">
      <c r="A6" s="84" t="s">
        <v>14</v>
      </c>
      <c r="B6" s="87">
        <f>C3*1.2/100</f>
        <v>0</v>
      </c>
      <c r="C6" s="22">
        <v>1.2E-2</v>
      </c>
      <c r="D6" s="82" t="s">
        <v>15</v>
      </c>
      <c r="E6" s="83"/>
      <c r="G6" s="18" t="s">
        <v>16</v>
      </c>
      <c r="H6" s="14"/>
      <c r="I6" s="19"/>
      <c r="K6" s="49"/>
      <c r="L6" s="37"/>
      <c r="M6" s="37"/>
      <c r="N6" s="37"/>
      <c r="O6" s="49"/>
      <c r="P6" s="49"/>
    </row>
    <row r="7" spans="1:16">
      <c r="A7" s="84" t="s">
        <v>17</v>
      </c>
      <c r="B7" s="88">
        <f>ARANCELES!E19</f>
        <v>470</v>
      </c>
      <c r="D7" s="82" t="s">
        <v>18</v>
      </c>
      <c r="E7" s="83"/>
      <c r="G7" s="18" t="s">
        <v>19</v>
      </c>
      <c r="H7" s="14"/>
      <c r="I7" s="19"/>
      <c r="K7" s="49"/>
      <c r="L7" s="37"/>
      <c r="M7" s="37"/>
      <c r="N7" s="37"/>
      <c r="O7" s="49"/>
      <c r="P7" s="49"/>
    </row>
    <row r="8" spans="1:16">
      <c r="A8" s="84" t="s">
        <v>20</v>
      </c>
      <c r="B8" s="88">
        <f>ARANCELES!E20</f>
        <v>520</v>
      </c>
      <c r="D8" s="82" t="s">
        <v>21</v>
      </c>
      <c r="E8" s="83"/>
      <c r="G8" s="18" t="s">
        <v>22</v>
      </c>
      <c r="H8" s="14"/>
      <c r="I8" s="19"/>
      <c r="K8" s="49"/>
      <c r="L8" s="37"/>
      <c r="M8" s="37"/>
      <c r="N8" s="37"/>
      <c r="O8" s="49"/>
      <c r="P8" s="49"/>
    </row>
    <row r="9" spans="1:16">
      <c r="A9" s="84" t="s">
        <v>23</v>
      </c>
      <c r="B9" s="88">
        <f>ARANCELES!E25</f>
        <v>440</v>
      </c>
      <c r="D9" s="82" t="s">
        <v>24</v>
      </c>
      <c r="E9" s="83"/>
      <c r="G9" s="18" t="s">
        <v>25</v>
      </c>
      <c r="H9" s="14"/>
      <c r="I9" s="19"/>
      <c r="K9" s="49"/>
      <c r="L9" s="37"/>
      <c r="M9" s="37"/>
      <c r="N9" s="37"/>
      <c r="O9" s="49"/>
      <c r="P9" s="49"/>
    </row>
    <row r="10" spans="1:16">
      <c r="A10" s="84" t="s">
        <v>26</v>
      </c>
      <c r="B10" s="88">
        <f>ARANCELES!E25</f>
        <v>440</v>
      </c>
      <c r="D10" s="82" t="s">
        <v>27</v>
      </c>
      <c r="E10" s="83"/>
      <c r="G10" s="25" t="s">
        <v>28</v>
      </c>
      <c r="H10" s="26" t="s">
        <v>29</v>
      </c>
      <c r="I10" s="19"/>
      <c r="K10" s="49"/>
      <c r="L10" s="37"/>
      <c r="M10" s="37"/>
      <c r="N10" s="37"/>
      <c r="O10" s="49"/>
      <c r="P10" s="49"/>
    </row>
    <row r="11" spans="1:16">
      <c r="A11" s="84" t="s">
        <v>30</v>
      </c>
      <c r="B11" s="88">
        <f>ARANCELES!E24</f>
        <v>440</v>
      </c>
      <c r="D11" s="89" t="s">
        <v>31</v>
      </c>
      <c r="E11" s="90"/>
      <c r="G11" s="18"/>
      <c r="H11" s="26" t="s">
        <v>10</v>
      </c>
      <c r="I11" s="19"/>
      <c r="K11" s="49"/>
      <c r="L11" s="37"/>
      <c r="M11" s="37"/>
      <c r="N11" s="37"/>
      <c r="O11" s="49"/>
      <c r="P11" s="49"/>
    </row>
    <row r="12" spans="1:16">
      <c r="A12" s="84" t="s">
        <v>32</v>
      </c>
      <c r="B12" s="84">
        <f>FORMULARIOS!C17</f>
        <v>1038</v>
      </c>
      <c r="D12" s="26" t="s">
        <v>33</v>
      </c>
      <c r="E12" s="29"/>
      <c r="G12" s="18"/>
      <c r="H12" s="26" t="s">
        <v>34</v>
      </c>
      <c r="I12" s="19"/>
      <c r="K12" s="49"/>
      <c r="L12" s="37"/>
      <c r="M12" s="37"/>
      <c r="N12" s="37"/>
      <c r="O12" s="49"/>
      <c r="P12" s="49"/>
    </row>
    <row r="13" spans="1:16">
      <c r="A13" s="84" t="s">
        <v>35</v>
      </c>
      <c r="B13" s="84">
        <v>108.8</v>
      </c>
      <c r="D13" s="91" t="s">
        <v>36</v>
      </c>
      <c r="E13" s="92"/>
      <c r="G13" s="18" t="s">
        <v>37</v>
      </c>
      <c r="H13" s="14"/>
      <c r="I13" s="19"/>
      <c r="K13" s="49"/>
      <c r="L13" s="37"/>
      <c r="M13" s="37"/>
      <c r="N13" s="37"/>
      <c r="O13" s="49"/>
      <c r="P13" s="49"/>
    </row>
    <row r="14" spans="1:16">
      <c r="A14" s="84" t="s">
        <v>38</v>
      </c>
      <c r="B14" s="84">
        <v>3500</v>
      </c>
      <c r="C14" s="231" t="s">
        <v>168</v>
      </c>
      <c r="D14" s="91" t="s">
        <v>40</v>
      </c>
      <c r="E14" s="92"/>
      <c r="G14" s="18" t="s">
        <v>41</v>
      </c>
      <c r="H14" s="14"/>
      <c r="I14" s="19"/>
      <c r="K14" s="49"/>
      <c r="L14" s="37"/>
      <c r="M14" s="37"/>
      <c r="N14" s="37"/>
      <c r="O14" s="49"/>
      <c r="P14" s="49"/>
    </row>
    <row r="15" spans="1:16">
      <c r="A15" s="84" t="s">
        <v>42</v>
      </c>
      <c r="B15" s="84">
        <v>10000</v>
      </c>
      <c r="D15" s="91" t="s">
        <v>43</v>
      </c>
      <c r="E15" s="92"/>
      <c r="G15" s="33" t="s">
        <v>44</v>
      </c>
      <c r="H15" s="34"/>
      <c r="I15" s="35"/>
      <c r="K15" s="49"/>
      <c r="L15" s="37"/>
      <c r="M15" s="37"/>
      <c r="N15" s="37"/>
      <c r="O15" s="49"/>
      <c r="P15" s="49"/>
    </row>
    <row r="16" spans="1:16">
      <c r="A16" s="84" t="s">
        <v>45</v>
      </c>
      <c r="B16" s="84">
        <f>C16</f>
        <v>1200</v>
      </c>
      <c r="C16" s="36">
        <f>FORMULARIOS!J9</f>
        <v>1200</v>
      </c>
      <c r="D16" s="37"/>
      <c r="E16" s="38"/>
      <c r="I16" s="37"/>
      <c r="K16" s="49"/>
      <c r="L16" s="49"/>
      <c r="M16" s="49"/>
      <c r="N16" s="49"/>
      <c r="O16" s="49"/>
      <c r="P16" s="49"/>
    </row>
    <row r="17" spans="1:16">
      <c r="A17" s="84" t="s">
        <v>46</v>
      </c>
      <c r="B17" s="84"/>
      <c r="C17" s="36">
        <f>FORMULARIOS!D21</f>
        <v>3500</v>
      </c>
      <c r="D17" s="39" t="s">
        <v>47</v>
      </c>
      <c r="E17" s="40">
        <f>B4+B5+B6+B7+B8+B9+B10+B11+B12+B19+B20+B21+B25+B26+B27+B28</f>
        <v>3348</v>
      </c>
      <c r="G17" s="11" t="s">
        <v>48</v>
      </c>
      <c r="H17" s="13"/>
      <c r="I17" s="37"/>
      <c r="J17" s="41" t="s">
        <v>49</v>
      </c>
      <c r="K17" s="42"/>
      <c r="L17" s="49"/>
      <c r="M17" s="49"/>
      <c r="N17" s="49"/>
      <c r="O17" s="49"/>
      <c r="P17" s="49"/>
    </row>
    <row r="18" spans="1:16">
      <c r="A18" s="84" t="s">
        <v>50</v>
      </c>
      <c r="B18" s="84">
        <f>FORMULARIOS!J10</f>
        <v>1600</v>
      </c>
      <c r="D18" s="36"/>
      <c r="E18" s="3"/>
      <c r="G18" s="18" t="s">
        <v>51</v>
      </c>
      <c r="H18" s="19"/>
      <c r="I18" s="37"/>
      <c r="J18" s="43"/>
      <c r="K18" s="44"/>
      <c r="L18" s="49"/>
      <c r="M18" s="49"/>
      <c r="N18" s="49"/>
      <c r="O18" s="49"/>
      <c r="P18" s="49"/>
    </row>
    <row r="19" spans="1:16">
      <c r="A19" s="93" t="s">
        <v>52</v>
      </c>
      <c r="B19" s="93"/>
      <c r="D19" s="36">
        <v>300</v>
      </c>
      <c r="E19" s="3"/>
      <c r="G19" s="45" t="s">
        <v>53</v>
      </c>
      <c r="H19" s="46"/>
      <c r="L19" s="49"/>
      <c r="M19" s="49"/>
      <c r="N19" s="49"/>
      <c r="O19" s="49"/>
      <c r="P19" s="49"/>
    </row>
    <row r="20" spans="1:16">
      <c r="A20" s="93" t="s">
        <v>54</v>
      </c>
      <c r="B20" s="93"/>
      <c r="D20" s="47">
        <f>ARANCELES!E26</f>
        <v>840</v>
      </c>
      <c r="E20" s="3"/>
      <c r="G20" s="33" t="s">
        <v>55</v>
      </c>
      <c r="H20" s="48"/>
      <c r="J20" s="41" t="s">
        <v>56</v>
      </c>
      <c r="K20" s="42"/>
      <c r="L20" s="49"/>
      <c r="M20" s="49"/>
      <c r="N20" s="49"/>
      <c r="O20" s="49"/>
      <c r="P20" s="49"/>
    </row>
    <row r="21" spans="1:16" ht="15.75" customHeight="1">
      <c r="A21" s="93" t="s">
        <v>57</v>
      </c>
      <c r="B21" s="93"/>
      <c r="D21" s="47">
        <f>ARANCELES!E21</f>
        <v>500</v>
      </c>
      <c r="E21" s="3"/>
      <c r="J21" s="43"/>
      <c r="K21" s="44"/>
      <c r="L21" s="49"/>
      <c r="M21" s="49"/>
      <c r="N21" s="49"/>
      <c r="O21" s="49"/>
      <c r="P21" s="49"/>
    </row>
    <row r="22" spans="1:16" ht="15.75" customHeight="1">
      <c r="A22" s="93" t="s">
        <v>58</v>
      </c>
      <c r="B22" s="93"/>
      <c r="D22" s="36">
        <f>FORMULARIOS!J4</f>
        <v>1000</v>
      </c>
      <c r="E22" s="3"/>
      <c r="G22" s="50" t="s">
        <v>59</v>
      </c>
      <c r="H22" s="51" t="s">
        <v>85</v>
      </c>
      <c r="I22" s="52"/>
      <c r="K22" s="49"/>
      <c r="L22" s="49"/>
      <c r="M22" s="49"/>
      <c r="N22" s="49"/>
      <c r="O22" s="49"/>
      <c r="P22" s="49"/>
    </row>
    <row r="23" spans="1:16" ht="15.75" customHeight="1">
      <c r="A23" s="93" t="s">
        <v>61</v>
      </c>
      <c r="B23" s="93"/>
      <c r="D23" s="36">
        <f>FORMULARIOS!J6</f>
        <v>1000</v>
      </c>
      <c r="E23" s="3"/>
      <c r="G23" s="53" t="s">
        <v>62</v>
      </c>
      <c r="H23" s="94">
        <v>0.02</v>
      </c>
      <c r="I23" s="55"/>
    </row>
    <row r="24" spans="1:16" ht="15.75" customHeight="1">
      <c r="A24" s="93" t="s">
        <v>63</v>
      </c>
      <c r="B24" s="93"/>
      <c r="D24" s="36">
        <f>FORMULARIOS!J7</f>
        <v>1200</v>
      </c>
      <c r="E24" s="3"/>
      <c r="G24" s="56" t="s">
        <v>64</v>
      </c>
      <c r="H24" s="95">
        <f>ARANCELES!G12</f>
        <v>4700</v>
      </c>
      <c r="I24" s="58"/>
    </row>
    <row r="25" spans="1:16" ht="15.75" customHeight="1">
      <c r="A25" s="93" t="s">
        <v>65</v>
      </c>
      <c r="B25" s="93"/>
      <c r="D25" s="47">
        <f>ARANCELES!E27</f>
        <v>500</v>
      </c>
      <c r="E25" s="3"/>
      <c r="G25" s="59" t="s">
        <v>66</v>
      </c>
      <c r="H25" s="96">
        <v>0.02</v>
      </c>
      <c r="I25" s="55"/>
    </row>
    <row r="26" spans="1:16" ht="15.75" customHeight="1">
      <c r="A26" s="93" t="s">
        <v>67</v>
      </c>
      <c r="B26" s="93"/>
      <c r="D26" s="47">
        <f>ARANCELES!E28</f>
        <v>840</v>
      </c>
      <c r="E26" s="3"/>
      <c r="G26" s="61" t="s">
        <v>68</v>
      </c>
      <c r="H26" s="97">
        <f>ARANCELES!G14</f>
        <v>8300</v>
      </c>
      <c r="I26" s="58"/>
    </row>
    <row r="27" spans="1:16" ht="15.75" customHeight="1">
      <c r="A27" s="93" t="s">
        <v>69</v>
      </c>
      <c r="B27" s="98">
        <f>F33</f>
        <v>0</v>
      </c>
      <c r="D27" s="32" t="s">
        <v>86</v>
      </c>
      <c r="E27" s="3"/>
      <c r="G27" s="64" t="s">
        <v>71</v>
      </c>
      <c r="H27" s="99">
        <v>0.02</v>
      </c>
      <c r="I27" s="55"/>
    </row>
    <row r="28" spans="1:16" ht="15.75" customHeight="1">
      <c r="A28" s="93" t="s">
        <v>72</v>
      </c>
      <c r="B28" s="93"/>
      <c r="C28" s="36"/>
      <c r="E28" s="3"/>
      <c r="G28" s="56" t="s">
        <v>73</v>
      </c>
      <c r="H28" s="95">
        <f>ARANCELES!G16</f>
        <v>10000</v>
      </c>
      <c r="I28" s="58"/>
    </row>
    <row r="29" spans="1:16" ht="15.75" customHeight="1">
      <c r="A29" s="93" t="s">
        <v>74</v>
      </c>
      <c r="B29" s="93"/>
      <c r="C29" s="36"/>
      <c r="E29" s="66" t="s">
        <v>75</v>
      </c>
    </row>
    <row r="30" spans="1:16" ht="15.75" customHeight="1">
      <c r="A30" s="100" t="s">
        <v>76</v>
      </c>
      <c r="B30" s="101"/>
      <c r="C30" s="36"/>
      <c r="D30" s="36">
        <f>FORMULARIOS!J12</f>
        <v>1600</v>
      </c>
      <c r="E30" s="69" t="s">
        <v>77</v>
      </c>
      <c r="F30" s="14">
        <v>0</v>
      </c>
    </row>
    <row r="31" spans="1:16" ht="15.75" customHeight="1">
      <c r="A31" s="102" t="s">
        <v>78</v>
      </c>
      <c r="B31" s="103">
        <f>B4+B5+B6+B7+B8+B9+B10+B11+B12+B13+B14+B15+B16+B17+B18+B19+B20+B21+B22+B23+B24+B25+B26+B27+B28+B29+B30</f>
        <v>19756.8</v>
      </c>
      <c r="C31" s="36"/>
      <c r="E31" s="69" t="s">
        <v>79</v>
      </c>
      <c r="F31" s="72">
        <f>B6*0.1/100*F30</f>
        <v>0</v>
      </c>
    </row>
    <row r="32" spans="1:16" ht="15.75" customHeight="1">
      <c r="B32" s="37"/>
      <c r="C32" s="36"/>
      <c r="E32" s="73" t="s">
        <v>80</v>
      </c>
      <c r="F32" s="72">
        <f>B6*0.15/100*F30</f>
        <v>0</v>
      </c>
    </row>
    <row r="33" spans="1:6" ht="15.75" customHeight="1">
      <c r="A33" s="74" t="s">
        <v>81</v>
      </c>
      <c r="B33" s="75"/>
      <c r="C33" s="36"/>
      <c r="E33" s="76" t="s">
        <v>82</v>
      </c>
      <c r="F33" s="77">
        <f>F31+F32</f>
        <v>0</v>
      </c>
    </row>
    <row r="34" spans="1:6" ht="15.75" customHeight="1">
      <c r="B34" s="37"/>
      <c r="C34" s="36"/>
      <c r="E34" s="36" t="s">
        <v>83</v>
      </c>
      <c r="F34" s="78">
        <f>F31+F32+B6</f>
        <v>0</v>
      </c>
    </row>
    <row r="35" spans="1:6" ht="15.75" customHeight="1">
      <c r="B35" s="37"/>
      <c r="C35" s="36"/>
    </row>
    <row r="36" spans="1:6" ht="15.75" customHeight="1">
      <c r="B36" s="37"/>
      <c r="C36" s="36"/>
    </row>
    <row r="37" spans="1:6" ht="15.75" customHeight="1">
      <c r="E37" s="3"/>
    </row>
    <row r="38" spans="1:6" ht="15.75" customHeight="1">
      <c r="E38" s="3"/>
    </row>
    <row r="39" spans="1:6" ht="15.75" customHeight="1">
      <c r="E39" s="3"/>
    </row>
    <row r="40" spans="1:6" ht="15.75" customHeight="1">
      <c r="E40" s="3"/>
    </row>
    <row r="41" spans="1:6" ht="15.75" customHeight="1">
      <c r="E41" s="3"/>
    </row>
    <row r="42" spans="1:6" ht="15.75" customHeight="1">
      <c r="E42" s="3"/>
    </row>
    <row r="43" spans="1:6" ht="15.75" customHeight="1">
      <c r="E43" s="3"/>
    </row>
    <row r="44" spans="1:6" ht="15.75" customHeight="1">
      <c r="E44" s="3"/>
    </row>
    <row r="45" spans="1:6" ht="15.75" customHeight="1">
      <c r="E45" s="3"/>
    </row>
    <row r="46" spans="1:6" ht="15.75" customHeight="1">
      <c r="E46" s="3"/>
    </row>
    <row r="47" spans="1:6" ht="15.75" customHeight="1">
      <c r="E47" s="3"/>
    </row>
    <row r="48" spans="1:6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C17" sqref="C17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210" t="s">
        <v>0</v>
      </c>
      <c r="B1" s="1" t="s">
        <v>1</v>
      </c>
      <c r="C1" s="2"/>
      <c r="E1" s="3"/>
    </row>
    <row r="2" spans="1:9" ht="22.5">
      <c r="A2" s="210" t="s">
        <v>87</v>
      </c>
      <c r="B2" s="4" t="s">
        <v>3</v>
      </c>
      <c r="C2" s="5"/>
      <c r="E2" s="3"/>
      <c r="G2" s="6" t="s">
        <v>4</v>
      </c>
    </row>
    <row r="3" spans="1:9" ht="21">
      <c r="A3" s="210" t="s">
        <v>5</v>
      </c>
      <c r="B3" s="7" t="s">
        <v>6</v>
      </c>
      <c r="C3" s="8"/>
      <c r="D3" s="104" t="s">
        <v>7</v>
      </c>
      <c r="E3" s="81"/>
      <c r="G3" s="11" t="s">
        <v>8</v>
      </c>
      <c r="H3" s="12"/>
      <c r="I3" s="13"/>
    </row>
    <row r="4" spans="1:9">
      <c r="A4" s="14"/>
      <c r="B4" s="15"/>
      <c r="D4" s="82" t="s">
        <v>9</v>
      </c>
      <c r="E4" s="83"/>
      <c r="G4" s="18" t="s">
        <v>10</v>
      </c>
      <c r="H4" s="14"/>
      <c r="I4" s="19"/>
    </row>
    <row r="5" spans="1:9">
      <c r="A5" s="105" t="s">
        <v>11</v>
      </c>
      <c r="B5" s="85">
        <f>C1*1.5/100</f>
        <v>0</v>
      </c>
      <c r="C5" s="22">
        <v>1.4999999999999999E-2</v>
      </c>
      <c r="D5" s="82" t="s">
        <v>12</v>
      </c>
      <c r="E5" s="83"/>
      <c r="G5" s="18" t="s">
        <v>13</v>
      </c>
      <c r="H5" s="23"/>
      <c r="I5" s="19"/>
    </row>
    <row r="6" spans="1:9">
      <c r="A6" s="105" t="s">
        <v>14</v>
      </c>
      <c r="B6" s="87">
        <f>C3*1.2/100</f>
        <v>0</v>
      </c>
      <c r="C6" s="22">
        <v>1.2E-2</v>
      </c>
      <c r="D6" s="82" t="s">
        <v>15</v>
      </c>
      <c r="E6" s="83"/>
      <c r="G6" s="18" t="s">
        <v>16</v>
      </c>
      <c r="H6" s="14"/>
      <c r="I6" s="19"/>
    </row>
    <row r="7" spans="1:9">
      <c r="A7" s="105" t="s">
        <v>17</v>
      </c>
      <c r="B7" s="106">
        <f>ARANCELES!D19</f>
        <v>660</v>
      </c>
      <c r="D7" s="82" t="s">
        <v>88</v>
      </c>
      <c r="E7" s="83"/>
      <c r="G7" s="18" t="s">
        <v>19</v>
      </c>
      <c r="H7" s="14"/>
      <c r="I7" s="19"/>
    </row>
    <row r="8" spans="1:9">
      <c r="A8" s="105" t="s">
        <v>20</v>
      </c>
      <c r="B8" s="106">
        <f>ARANCELES!D20</f>
        <v>1350</v>
      </c>
      <c r="D8" s="82" t="s">
        <v>21</v>
      </c>
      <c r="E8" s="83"/>
      <c r="G8" s="18" t="s">
        <v>22</v>
      </c>
      <c r="H8" s="14"/>
      <c r="I8" s="19"/>
    </row>
    <row r="9" spans="1:9">
      <c r="A9" s="105" t="s">
        <v>23</v>
      </c>
      <c r="B9" s="106">
        <f>ARANCELES!D25</f>
        <v>565</v>
      </c>
      <c r="D9" s="82" t="s">
        <v>24</v>
      </c>
      <c r="E9" s="83"/>
      <c r="G9" s="18" t="s">
        <v>25</v>
      </c>
      <c r="H9" s="14"/>
      <c r="I9" s="19"/>
    </row>
    <row r="10" spans="1:9">
      <c r="A10" s="105" t="s">
        <v>26</v>
      </c>
      <c r="B10" s="106">
        <f>ARANCELES!D25</f>
        <v>565</v>
      </c>
      <c r="D10" s="82" t="s">
        <v>27</v>
      </c>
      <c r="E10" s="83"/>
      <c r="G10" s="25" t="s">
        <v>28</v>
      </c>
      <c r="H10" s="26" t="s">
        <v>29</v>
      </c>
      <c r="I10" s="19"/>
    </row>
    <row r="11" spans="1:9">
      <c r="A11" s="105" t="s">
        <v>30</v>
      </c>
      <c r="B11" s="106">
        <f>ARANCELES!D24</f>
        <v>565</v>
      </c>
      <c r="D11" s="89" t="s">
        <v>31</v>
      </c>
      <c r="E11" s="90"/>
      <c r="G11" s="18"/>
      <c r="H11" s="26" t="s">
        <v>10</v>
      </c>
      <c r="I11" s="19"/>
    </row>
    <row r="12" spans="1:9">
      <c r="A12" s="105" t="s">
        <v>32</v>
      </c>
      <c r="B12" s="105">
        <f>FORMULARIOS!C17</f>
        <v>1038</v>
      </c>
      <c r="D12" s="26" t="s">
        <v>33</v>
      </c>
      <c r="E12" s="29"/>
      <c r="G12" s="18"/>
      <c r="H12" s="26" t="s">
        <v>34</v>
      </c>
      <c r="I12" s="19"/>
    </row>
    <row r="13" spans="1:9">
      <c r="A13" s="105" t="s">
        <v>35</v>
      </c>
      <c r="B13" s="105">
        <v>108.8</v>
      </c>
      <c r="D13" s="91" t="s">
        <v>36</v>
      </c>
      <c r="E13" s="92"/>
      <c r="G13" s="18" t="s">
        <v>37</v>
      </c>
      <c r="H13" s="14"/>
      <c r="I13" s="19"/>
    </row>
    <row r="14" spans="1:9">
      <c r="A14" s="105" t="s">
        <v>38</v>
      </c>
      <c r="B14" s="105">
        <v>3000</v>
      </c>
      <c r="C14" s="231" t="s">
        <v>169</v>
      </c>
      <c r="D14" s="91" t="s">
        <v>40</v>
      </c>
      <c r="E14" s="92"/>
      <c r="G14" s="18" t="s">
        <v>41</v>
      </c>
      <c r="H14" s="14"/>
      <c r="I14" s="19"/>
    </row>
    <row r="15" spans="1:9">
      <c r="A15" s="105" t="s">
        <v>42</v>
      </c>
      <c r="B15" s="105">
        <v>14000</v>
      </c>
      <c r="D15" s="91" t="s">
        <v>43</v>
      </c>
      <c r="E15" s="92"/>
      <c r="G15" s="33" t="s">
        <v>44</v>
      </c>
      <c r="H15" s="34"/>
      <c r="I15" s="35"/>
    </row>
    <row r="16" spans="1:9">
      <c r="A16" s="105" t="s">
        <v>45</v>
      </c>
      <c r="B16" s="105">
        <f>C16</f>
        <v>2500</v>
      </c>
      <c r="C16" s="107">
        <f>FORMULARIOS!I9</f>
        <v>2500</v>
      </c>
      <c r="D16" s="37"/>
      <c r="E16" s="38"/>
      <c r="I16" s="37"/>
    </row>
    <row r="17" spans="1:11">
      <c r="A17" s="105" t="s">
        <v>46</v>
      </c>
      <c r="B17" s="105"/>
      <c r="C17" s="36">
        <f>FORMULARIOS!D20</f>
        <v>3500</v>
      </c>
      <c r="D17" s="39" t="s">
        <v>47</v>
      </c>
      <c r="E17" s="40">
        <f>B4+B5+B6+B7+B8+B9+B10+B11+B12+B19+B20+B21+B25+B26+B27+B28</f>
        <v>4743</v>
      </c>
      <c r="G17" s="11" t="s">
        <v>48</v>
      </c>
      <c r="H17" s="13"/>
      <c r="I17" s="37"/>
      <c r="J17" s="41" t="s">
        <v>49</v>
      </c>
      <c r="K17" s="42"/>
    </row>
    <row r="18" spans="1:11">
      <c r="A18" s="105" t="s">
        <v>50</v>
      </c>
      <c r="B18" s="105">
        <f>FORMULARIOS!I10</f>
        <v>1600</v>
      </c>
      <c r="D18" s="36">
        <f>FORMULARIOS!C10</f>
        <v>1600</v>
      </c>
      <c r="E18" s="3"/>
      <c r="G18" s="18" t="s">
        <v>51</v>
      </c>
      <c r="H18" s="19"/>
      <c r="I18" s="37"/>
      <c r="J18" s="43"/>
      <c r="K18" s="44"/>
    </row>
    <row r="19" spans="1:11">
      <c r="A19" s="93" t="s">
        <v>52</v>
      </c>
      <c r="B19" s="93"/>
      <c r="D19" s="47">
        <f>ARANCELES!D20</f>
        <v>1350</v>
      </c>
      <c r="E19" s="3"/>
      <c r="G19" s="33" t="s">
        <v>89</v>
      </c>
      <c r="H19" s="35"/>
    </row>
    <row r="20" spans="1:11">
      <c r="A20" s="93" t="s">
        <v>54</v>
      </c>
      <c r="B20" s="93"/>
      <c r="D20" s="36" t="s">
        <v>90</v>
      </c>
      <c r="E20" s="3"/>
      <c r="J20" s="41" t="s">
        <v>56</v>
      </c>
      <c r="K20" s="42"/>
    </row>
    <row r="21" spans="1:11" ht="15.75" customHeight="1">
      <c r="A21" s="93" t="s">
        <v>57</v>
      </c>
      <c r="B21" s="93"/>
      <c r="D21" s="47">
        <f>ARANCELES!D21</f>
        <v>620</v>
      </c>
      <c r="E21" s="3"/>
      <c r="J21" s="43"/>
      <c r="K21" s="44"/>
    </row>
    <row r="22" spans="1:11" ht="15.75" customHeight="1">
      <c r="A22" s="93" t="s">
        <v>91</v>
      </c>
      <c r="B22" s="93"/>
      <c r="D22" s="36">
        <f>FORMULARIOS!I4</f>
        <v>1600</v>
      </c>
      <c r="E22" s="3"/>
      <c r="G22" s="108" t="s">
        <v>92</v>
      </c>
      <c r="H22" s="109"/>
      <c r="I22" s="52"/>
    </row>
    <row r="23" spans="1:11" ht="15.75" customHeight="1">
      <c r="A23" s="93" t="s">
        <v>93</v>
      </c>
      <c r="B23" s="93"/>
      <c r="D23" s="36">
        <f>FORMULARIOS!I6</f>
        <v>1600</v>
      </c>
      <c r="E23" s="3"/>
      <c r="G23" s="110" t="s">
        <v>94</v>
      </c>
      <c r="H23" s="54">
        <v>1.4999999999999999E-2</v>
      </c>
      <c r="I23" s="55"/>
    </row>
    <row r="24" spans="1:11" ht="15.75" customHeight="1">
      <c r="A24" s="93" t="s">
        <v>63</v>
      </c>
      <c r="B24" s="93"/>
      <c r="D24" s="36">
        <f>FORMULARIOS!I7</f>
        <v>2400</v>
      </c>
      <c r="E24" s="3"/>
      <c r="G24" s="111" t="s">
        <v>95</v>
      </c>
      <c r="H24" s="112">
        <f>ARANCELES!B8</f>
        <v>11400</v>
      </c>
      <c r="I24" s="58"/>
    </row>
    <row r="25" spans="1:11" ht="15.75" customHeight="1">
      <c r="A25" s="93" t="s">
        <v>65</v>
      </c>
      <c r="B25" s="93"/>
      <c r="D25" s="47">
        <f>ARANCELES!D27</f>
        <v>620</v>
      </c>
      <c r="E25" s="3"/>
      <c r="G25" s="113" t="s">
        <v>96</v>
      </c>
      <c r="H25" s="114">
        <v>1.4999999999999999E-2</v>
      </c>
      <c r="I25" s="55"/>
    </row>
    <row r="26" spans="1:11" ht="15.75" customHeight="1">
      <c r="A26" s="93" t="s">
        <v>67</v>
      </c>
      <c r="B26" s="93"/>
      <c r="D26" s="47">
        <f>ARANCELES!D28</f>
        <v>1060</v>
      </c>
      <c r="E26" s="3"/>
      <c r="G26" s="115" t="s">
        <v>97</v>
      </c>
      <c r="H26" s="116">
        <f>ARANCELES!B10</f>
        <v>7800</v>
      </c>
      <c r="I26" s="58"/>
    </row>
    <row r="27" spans="1:11" ht="15.75" customHeight="1">
      <c r="A27" s="93" t="s">
        <v>69</v>
      </c>
      <c r="B27" s="98">
        <f>F33</f>
        <v>0</v>
      </c>
      <c r="D27" s="32" t="s">
        <v>86</v>
      </c>
      <c r="E27" s="3"/>
      <c r="G27" s="117" t="s">
        <v>98</v>
      </c>
      <c r="H27" s="54">
        <v>1.4999999999999999E-2</v>
      </c>
      <c r="I27" s="55"/>
    </row>
    <row r="28" spans="1:11" ht="15.75" customHeight="1">
      <c r="A28" s="93" t="s">
        <v>72</v>
      </c>
      <c r="B28" s="93"/>
      <c r="C28" s="36"/>
      <c r="E28" s="3"/>
      <c r="G28" s="118"/>
      <c r="H28" s="57">
        <f>ARANCELES!B12</f>
        <v>4400</v>
      </c>
      <c r="I28" s="58"/>
    </row>
    <row r="29" spans="1:11" ht="15.75" customHeight="1">
      <c r="A29" s="93" t="s">
        <v>74</v>
      </c>
      <c r="B29" s="93"/>
      <c r="C29" s="36"/>
      <c r="E29" s="66" t="s">
        <v>75</v>
      </c>
    </row>
    <row r="30" spans="1:11" ht="15.75" customHeight="1">
      <c r="A30" s="100" t="s">
        <v>76</v>
      </c>
      <c r="B30" s="101"/>
      <c r="C30" s="36"/>
      <c r="D30" s="36">
        <f>FORMULARIOS!I12</f>
        <v>1600</v>
      </c>
      <c r="E30" s="69" t="s">
        <v>77</v>
      </c>
      <c r="F30" s="14">
        <v>0</v>
      </c>
    </row>
    <row r="31" spans="1:11" ht="15.75" customHeight="1">
      <c r="A31" s="102" t="s">
        <v>78</v>
      </c>
      <c r="B31" s="103">
        <f>B4+B5+B6+B7+B8+B9+B10+B11+B12+B13+B14+B15+B16+B17+B18+B19+B20+B21+B22+B23+B24+B25+B26+B27+B28+B29+B30</f>
        <v>25951.8</v>
      </c>
      <c r="C31" s="36"/>
      <c r="E31" s="69" t="s">
        <v>79</v>
      </c>
      <c r="F31" s="72">
        <f>B6*0.1/100*F30</f>
        <v>0</v>
      </c>
    </row>
    <row r="32" spans="1:11" ht="15.75" customHeight="1">
      <c r="B32" s="37"/>
      <c r="C32" s="36"/>
      <c r="E32" s="73" t="s">
        <v>80</v>
      </c>
      <c r="F32" s="72">
        <f>B6*0.15/100*F30</f>
        <v>0</v>
      </c>
    </row>
    <row r="33" spans="1:6" ht="15.75" customHeight="1">
      <c r="A33" s="74" t="s">
        <v>81</v>
      </c>
      <c r="B33" s="75"/>
      <c r="C33" s="36"/>
      <c r="E33" s="76" t="s">
        <v>82</v>
      </c>
      <c r="F33" s="77">
        <f>F31+F32</f>
        <v>0</v>
      </c>
    </row>
    <row r="34" spans="1:6" ht="15.75" customHeight="1">
      <c r="B34" s="37"/>
      <c r="C34" s="36"/>
      <c r="E34" s="36" t="s">
        <v>83</v>
      </c>
      <c r="F34" s="78">
        <f>F31+F32+B6</f>
        <v>0</v>
      </c>
    </row>
    <row r="35" spans="1:6" ht="15.75" customHeight="1">
      <c r="B35" s="37"/>
      <c r="C35" s="36"/>
    </row>
    <row r="36" spans="1:6" ht="15.75" customHeight="1">
      <c r="B36" s="37"/>
      <c r="C36" s="36"/>
    </row>
    <row r="37" spans="1:6" ht="15.75" customHeight="1">
      <c r="E37" s="3"/>
    </row>
    <row r="38" spans="1:6" ht="15.75" customHeight="1">
      <c r="E38" s="3"/>
    </row>
    <row r="39" spans="1:6" ht="15.75" customHeight="1">
      <c r="E39" s="3"/>
    </row>
    <row r="40" spans="1:6" ht="15.75" customHeight="1">
      <c r="E40" s="3"/>
    </row>
    <row r="41" spans="1:6" ht="15.75" customHeight="1">
      <c r="E41" s="3"/>
    </row>
    <row r="42" spans="1:6" ht="15.75" customHeight="1">
      <c r="E42" s="3"/>
    </row>
    <row r="43" spans="1:6" ht="15.75" customHeight="1">
      <c r="E43" s="3"/>
    </row>
    <row r="44" spans="1:6" ht="15.75" customHeight="1">
      <c r="E44" s="3"/>
    </row>
    <row r="45" spans="1:6" ht="15.75" customHeight="1">
      <c r="E45" s="3"/>
    </row>
    <row r="46" spans="1:6" ht="15.75" customHeight="1">
      <c r="E46" s="3"/>
    </row>
    <row r="47" spans="1:6" ht="15.75" customHeight="1">
      <c r="E47" s="3"/>
    </row>
    <row r="48" spans="1:6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H24" sqref="H24"/>
    </sheetView>
  </sheetViews>
  <sheetFormatPr baseColWidth="10" defaultColWidth="14.42578125" defaultRowHeight="15" customHeight="1"/>
  <cols>
    <col min="1" max="1" width="26.7109375" customWidth="1"/>
    <col min="2" max="2" width="15.85546875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11" width="10.7109375" customWidth="1"/>
  </cols>
  <sheetData>
    <row r="1" spans="1:9" ht="21">
      <c r="A1" s="210" t="s">
        <v>0</v>
      </c>
      <c r="B1" s="1" t="s">
        <v>1</v>
      </c>
      <c r="C1" s="2"/>
      <c r="E1" s="3"/>
    </row>
    <row r="2" spans="1:9" ht="22.5">
      <c r="A2" s="210" t="s">
        <v>87</v>
      </c>
      <c r="B2" s="4" t="s">
        <v>3</v>
      </c>
      <c r="C2" s="5"/>
      <c r="E2" s="3"/>
      <c r="G2" s="6" t="s">
        <v>4</v>
      </c>
    </row>
    <row r="3" spans="1:9" ht="21">
      <c r="A3" s="210" t="s">
        <v>99</v>
      </c>
      <c r="B3" s="7" t="s">
        <v>6</v>
      </c>
      <c r="C3" s="8"/>
      <c r="D3" s="119" t="s">
        <v>7</v>
      </c>
      <c r="E3" s="120"/>
      <c r="G3" s="11" t="s">
        <v>8</v>
      </c>
      <c r="H3" s="12"/>
      <c r="I3" s="13"/>
    </row>
    <row r="4" spans="1:9">
      <c r="A4" s="14"/>
      <c r="B4" s="15"/>
      <c r="D4" s="121" t="s">
        <v>9</v>
      </c>
      <c r="E4" s="122"/>
      <c r="G4" s="18" t="s">
        <v>10</v>
      </c>
      <c r="H4" s="14"/>
      <c r="I4" s="19"/>
    </row>
    <row r="5" spans="1:9">
      <c r="A5" s="123" t="s">
        <v>11</v>
      </c>
      <c r="B5" s="85">
        <f>C1*2/100</f>
        <v>0</v>
      </c>
      <c r="C5" s="22">
        <v>1.4999999999999999E-2</v>
      </c>
      <c r="D5" s="121" t="s">
        <v>12</v>
      </c>
      <c r="E5" s="122"/>
      <c r="G5" s="18" t="s">
        <v>13</v>
      </c>
      <c r="H5" s="23"/>
      <c r="I5" s="19"/>
    </row>
    <row r="6" spans="1:9">
      <c r="A6" s="123" t="s">
        <v>14</v>
      </c>
      <c r="B6" s="87">
        <f>C3*1.2/100</f>
        <v>0</v>
      </c>
      <c r="C6" s="22">
        <v>1.2E-2</v>
      </c>
      <c r="D6" s="121" t="s">
        <v>15</v>
      </c>
      <c r="E6" s="122"/>
      <c r="G6" s="18" t="s">
        <v>16</v>
      </c>
      <c r="H6" s="14"/>
      <c r="I6" s="19"/>
    </row>
    <row r="7" spans="1:9">
      <c r="A7" s="123" t="s">
        <v>17</v>
      </c>
      <c r="B7" s="124">
        <f>ARANCELES!D19</f>
        <v>660</v>
      </c>
      <c r="D7" s="121" t="s">
        <v>88</v>
      </c>
      <c r="E7" s="122"/>
      <c r="G7" s="18" t="s">
        <v>19</v>
      </c>
      <c r="H7" s="14"/>
      <c r="I7" s="19"/>
    </row>
    <row r="8" spans="1:9">
      <c r="A8" s="123" t="s">
        <v>20</v>
      </c>
      <c r="B8" s="124">
        <f>ARANCELES!D20</f>
        <v>1350</v>
      </c>
      <c r="D8" s="121" t="s">
        <v>21</v>
      </c>
      <c r="E8" s="122"/>
      <c r="G8" s="18" t="s">
        <v>22</v>
      </c>
      <c r="H8" s="14"/>
      <c r="I8" s="19"/>
    </row>
    <row r="9" spans="1:9">
      <c r="A9" s="123" t="s">
        <v>23</v>
      </c>
      <c r="B9" s="124">
        <f>ARANCELES!D25</f>
        <v>565</v>
      </c>
      <c r="D9" s="121" t="s">
        <v>24</v>
      </c>
      <c r="E9" s="122"/>
      <c r="G9" s="18" t="s">
        <v>25</v>
      </c>
      <c r="H9" s="14"/>
      <c r="I9" s="19"/>
    </row>
    <row r="10" spans="1:9">
      <c r="A10" s="123" t="s">
        <v>26</v>
      </c>
      <c r="B10" s="124">
        <f>ARANCELES!D24</f>
        <v>565</v>
      </c>
      <c r="D10" s="121" t="s">
        <v>27</v>
      </c>
      <c r="E10" s="122"/>
      <c r="G10" s="25" t="s">
        <v>28</v>
      </c>
      <c r="H10" s="26" t="s">
        <v>29</v>
      </c>
      <c r="I10" s="19"/>
    </row>
    <row r="11" spans="1:9">
      <c r="A11" s="123" t="s">
        <v>30</v>
      </c>
      <c r="B11" s="124">
        <f>ARANCELES!D24</f>
        <v>565</v>
      </c>
      <c r="D11" s="125" t="s">
        <v>31</v>
      </c>
      <c r="E11" s="126"/>
      <c r="G11" s="18"/>
      <c r="H11" s="26" t="s">
        <v>10</v>
      </c>
      <c r="I11" s="19"/>
    </row>
    <row r="12" spans="1:9">
      <c r="A12" s="123" t="s">
        <v>32</v>
      </c>
      <c r="B12" s="123">
        <f>FORMULARIOS!C17</f>
        <v>1038</v>
      </c>
      <c r="D12" s="26" t="s">
        <v>33</v>
      </c>
      <c r="E12" s="29"/>
      <c r="G12" s="18"/>
      <c r="H12" s="26" t="s">
        <v>34</v>
      </c>
      <c r="I12" s="19"/>
    </row>
    <row r="13" spans="1:9">
      <c r="A13" s="123" t="s">
        <v>35</v>
      </c>
      <c r="B13" s="123">
        <v>108.8</v>
      </c>
      <c r="D13" s="20" t="s">
        <v>36</v>
      </c>
      <c r="E13" s="127"/>
      <c r="G13" s="18" t="s">
        <v>37</v>
      </c>
      <c r="H13" s="14"/>
      <c r="I13" s="19"/>
    </row>
    <row r="14" spans="1:9">
      <c r="A14" s="123" t="s">
        <v>38</v>
      </c>
      <c r="B14" s="123">
        <f>FORMULARIOS!D20</f>
        <v>3500</v>
      </c>
      <c r="C14" s="231" t="s">
        <v>169</v>
      </c>
      <c r="D14" s="20" t="s">
        <v>40</v>
      </c>
      <c r="E14" s="127"/>
      <c r="G14" s="18" t="s">
        <v>41</v>
      </c>
      <c r="H14" s="14"/>
      <c r="I14" s="19"/>
    </row>
    <row r="15" spans="1:9">
      <c r="A15" s="123" t="s">
        <v>42</v>
      </c>
      <c r="B15" s="123">
        <v>14000</v>
      </c>
      <c r="D15" s="20" t="s">
        <v>43</v>
      </c>
      <c r="E15" s="127"/>
      <c r="G15" s="33" t="s">
        <v>44</v>
      </c>
      <c r="H15" s="34"/>
      <c r="I15" s="35"/>
    </row>
    <row r="16" spans="1:9">
      <c r="A16" s="123" t="s">
        <v>45</v>
      </c>
      <c r="B16" s="123">
        <f>C16</f>
        <v>2500</v>
      </c>
      <c r="C16" s="107">
        <f>FORMULARIOS!I9</f>
        <v>2500</v>
      </c>
      <c r="D16" s="37"/>
      <c r="E16" s="38"/>
      <c r="I16" s="37"/>
    </row>
    <row r="17" spans="1:11">
      <c r="A17" s="123" t="s">
        <v>46</v>
      </c>
      <c r="B17" s="123"/>
      <c r="C17" s="36">
        <f>FORMULARIOS!D20</f>
        <v>3500</v>
      </c>
      <c r="D17" s="39" t="s">
        <v>47</v>
      </c>
      <c r="E17" s="40">
        <f>B4+B5+B6+B7+B8+B9+B10+B11+B12+B19+B20+B21+B25+B26+B27+B28</f>
        <v>4743</v>
      </c>
      <c r="G17" s="11" t="s">
        <v>48</v>
      </c>
      <c r="H17" s="13"/>
      <c r="I17" s="37"/>
      <c r="J17" s="41" t="s">
        <v>49</v>
      </c>
      <c r="K17" s="42"/>
    </row>
    <row r="18" spans="1:11">
      <c r="A18" s="123" t="s">
        <v>50</v>
      </c>
      <c r="B18" s="123">
        <f>FORMULARIOS!I10</f>
        <v>1600</v>
      </c>
      <c r="D18" s="36">
        <f>FORMULARIOS!C10</f>
        <v>1600</v>
      </c>
      <c r="E18" s="3"/>
      <c r="G18" s="18" t="s">
        <v>51</v>
      </c>
      <c r="H18" s="19"/>
      <c r="I18" s="37"/>
      <c r="J18" s="43"/>
      <c r="K18" s="44"/>
    </row>
    <row r="19" spans="1:11">
      <c r="A19" s="128" t="s">
        <v>52</v>
      </c>
      <c r="B19" s="128"/>
      <c r="D19" s="47">
        <f>ARANCELES!D20</f>
        <v>1350</v>
      </c>
      <c r="E19" s="3"/>
      <c r="G19" s="33" t="s">
        <v>89</v>
      </c>
      <c r="H19" s="35"/>
    </row>
    <row r="20" spans="1:11">
      <c r="A20" s="128" t="s">
        <v>54</v>
      </c>
      <c r="B20" s="128"/>
      <c r="D20" s="36" t="s">
        <v>90</v>
      </c>
      <c r="E20" s="3"/>
      <c r="G20" s="49"/>
      <c r="H20" s="49"/>
      <c r="I20" s="49"/>
      <c r="J20" s="41" t="s">
        <v>56</v>
      </c>
      <c r="K20" s="42"/>
    </row>
    <row r="21" spans="1:11" ht="15.75" customHeight="1">
      <c r="A21" s="128" t="s">
        <v>57</v>
      </c>
      <c r="B21" s="128"/>
      <c r="D21" s="47">
        <f>ARANCELES!D21</f>
        <v>620</v>
      </c>
      <c r="E21" s="3"/>
      <c r="J21" s="43"/>
      <c r="K21" s="44"/>
    </row>
    <row r="22" spans="1:11" ht="15.75" customHeight="1">
      <c r="A22" s="128" t="s">
        <v>91</v>
      </c>
      <c r="B22" s="128"/>
      <c r="D22" s="36">
        <f>FORMULARIOS!I4</f>
        <v>1600</v>
      </c>
      <c r="E22" s="3"/>
      <c r="G22" s="129" t="s">
        <v>100</v>
      </c>
      <c r="H22" s="109"/>
      <c r="I22" s="52"/>
    </row>
    <row r="23" spans="1:11" ht="15.75" customHeight="1">
      <c r="A23" s="128" t="s">
        <v>93</v>
      </c>
      <c r="B23" s="128"/>
      <c r="D23" s="36">
        <f>FORMULARIOS!I6</f>
        <v>1600</v>
      </c>
      <c r="E23" s="3"/>
      <c r="G23" s="110" t="s">
        <v>94</v>
      </c>
      <c r="H23" s="130">
        <v>0.02</v>
      </c>
      <c r="I23" s="55"/>
    </row>
    <row r="24" spans="1:11" ht="15.75" customHeight="1">
      <c r="A24" s="128" t="s">
        <v>63</v>
      </c>
      <c r="B24" s="128"/>
      <c r="D24" s="36">
        <f>FORMULARIOS!I7</f>
        <v>2400</v>
      </c>
      <c r="E24" s="3"/>
      <c r="G24" s="111" t="s">
        <v>95</v>
      </c>
      <c r="H24" s="57">
        <f>ARANCELES!C8</f>
        <v>15200</v>
      </c>
      <c r="I24" s="58"/>
    </row>
    <row r="25" spans="1:11" ht="15.75" customHeight="1">
      <c r="A25" s="128" t="s">
        <v>65</v>
      </c>
      <c r="B25" s="128"/>
      <c r="D25" s="47">
        <f>ARANCELES!D27</f>
        <v>620</v>
      </c>
      <c r="E25" s="3"/>
      <c r="G25" s="113" t="s">
        <v>96</v>
      </c>
      <c r="H25" s="131">
        <v>0.02</v>
      </c>
      <c r="I25" s="55"/>
    </row>
    <row r="26" spans="1:11" ht="15.75" customHeight="1">
      <c r="A26" s="128" t="s">
        <v>67</v>
      </c>
      <c r="B26" s="128"/>
      <c r="D26" s="47">
        <f>ARANCELES!D28</f>
        <v>1060</v>
      </c>
      <c r="E26" s="3"/>
      <c r="G26" s="115" t="s">
        <v>97</v>
      </c>
      <c r="H26" s="116">
        <f>ARANCELES!C10</f>
        <v>9100</v>
      </c>
      <c r="I26" s="58"/>
    </row>
    <row r="27" spans="1:11" ht="15.75" customHeight="1">
      <c r="A27" s="128" t="s">
        <v>69</v>
      </c>
      <c r="B27" s="132">
        <f>F33</f>
        <v>0</v>
      </c>
      <c r="D27" s="32" t="s">
        <v>86</v>
      </c>
      <c r="E27" s="3"/>
      <c r="G27" s="133" t="s">
        <v>98</v>
      </c>
      <c r="H27" s="94">
        <v>0.02</v>
      </c>
      <c r="I27" s="55"/>
    </row>
    <row r="28" spans="1:11" ht="15.75" customHeight="1">
      <c r="A28" s="128" t="s">
        <v>72</v>
      </c>
      <c r="B28" s="128"/>
      <c r="C28" s="36"/>
      <c r="E28" s="3"/>
      <c r="G28" s="56"/>
      <c r="H28" s="95">
        <f>ARANCELES!C12</f>
        <v>6600</v>
      </c>
      <c r="I28" s="58"/>
    </row>
    <row r="29" spans="1:11" ht="15.75" customHeight="1">
      <c r="A29" s="128" t="s">
        <v>74</v>
      </c>
      <c r="B29" s="128"/>
      <c r="C29" s="36"/>
      <c r="E29" s="66" t="s">
        <v>75</v>
      </c>
    </row>
    <row r="30" spans="1:11" ht="15.75" customHeight="1">
      <c r="A30" s="134" t="s">
        <v>76</v>
      </c>
      <c r="B30" s="135"/>
      <c r="C30" s="36"/>
      <c r="D30" s="36">
        <f>FORMULARIOS!I12</f>
        <v>1600</v>
      </c>
      <c r="E30" s="69" t="s">
        <v>77</v>
      </c>
      <c r="F30" s="14">
        <v>0</v>
      </c>
    </row>
    <row r="31" spans="1:11" ht="15.75" customHeight="1">
      <c r="A31" s="136" t="s">
        <v>78</v>
      </c>
      <c r="B31" s="137">
        <f>B4+B5+B6+B7+B8+B9+B10+B11+B12+B13+B14+B15+B16+B17+B18+B19+B20+B21+B22+B23+B24+B25+B26+B27+B28+B29+B30</f>
        <v>26451.8</v>
      </c>
      <c r="C31" s="36"/>
      <c r="E31" s="69" t="s">
        <v>79</v>
      </c>
      <c r="F31" s="72">
        <f>B6*0.1/100*F30</f>
        <v>0</v>
      </c>
    </row>
    <row r="32" spans="1:11" ht="15.75" customHeight="1">
      <c r="B32" s="37"/>
      <c r="C32" s="36"/>
      <c r="E32" s="73" t="s">
        <v>80</v>
      </c>
      <c r="F32" s="72">
        <f>B6*0.15/100*F30</f>
        <v>0</v>
      </c>
    </row>
    <row r="33" spans="1:6" ht="15.75" customHeight="1">
      <c r="A33" s="74" t="s">
        <v>81</v>
      </c>
      <c r="B33" s="75"/>
      <c r="C33" s="36"/>
      <c r="E33" s="76" t="s">
        <v>82</v>
      </c>
      <c r="F33" s="77">
        <f>F31+F32</f>
        <v>0</v>
      </c>
    </row>
    <row r="34" spans="1:6" ht="15.75" customHeight="1">
      <c r="B34" s="37"/>
      <c r="C34" s="36"/>
      <c r="E34" s="36" t="s">
        <v>83</v>
      </c>
      <c r="F34" s="78">
        <f>F31+F32+B6</f>
        <v>0</v>
      </c>
    </row>
    <row r="35" spans="1:6" ht="15.75" customHeight="1">
      <c r="B35" s="37"/>
      <c r="C35" s="36"/>
    </row>
    <row r="36" spans="1:6" ht="15.75" customHeight="1">
      <c r="B36" s="37"/>
      <c r="C36" s="36"/>
    </row>
    <row r="37" spans="1:6" ht="15.75" customHeight="1">
      <c r="E37" s="3"/>
    </row>
    <row r="38" spans="1:6" ht="15.75" customHeight="1">
      <c r="E38" s="3"/>
    </row>
    <row r="39" spans="1:6" ht="15.75" customHeight="1">
      <c r="E39" s="3"/>
    </row>
    <row r="40" spans="1:6" ht="15.75" customHeight="1">
      <c r="E40" s="3"/>
    </row>
    <row r="41" spans="1:6" ht="15.75" customHeight="1">
      <c r="E41" s="3"/>
    </row>
    <row r="42" spans="1:6" ht="15.75" customHeight="1">
      <c r="E42" s="3"/>
    </row>
    <row r="43" spans="1:6" ht="15.75" customHeight="1">
      <c r="E43" s="3"/>
    </row>
    <row r="44" spans="1:6" ht="15.75" customHeight="1">
      <c r="E44" s="3"/>
    </row>
    <row r="45" spans="1:6" ht="15.75" customHeight="1">
      <c r="E45" s="3"/>
    </row>
    <row r="46" spans="1:6" ht="15.75" customHeight="1">
      <c r="E46" s="3"/>
    </row>
    <row r="47" spans="1:6" ht="15.75" customHeight="1">
      <c r="E47" s="3"/>
    </row>
    <row r="48" spans="1:6" ht="15.75" customHeight="1">
      <c r="E48" s="3"/>
    </row>
    <row r="49" spans="5:5" ht="15.75" customHeight="1">
      <c r="E49" s="3"/>
    </row>
    <row r="50" spans="5:5" ht="15.75" customHeight="1">
      <c r="E50" s="3"/>
    </row>
    <row r="51" spans="5:5" ht="15.75" customHeight="1">
      <c r="E51" s="3"/>
    </row>
    <row r="52" spans="5:5" ht="15.75" customHeight="1">
      <c r="E52" s="3"/>
    </row>
    <row r="53" spans="5:5" ht="15.75" customHeight="1">
      <c r="E53" s="3"/>
    </row>
    <row r="54" spans="5:5" ht="15.75" customHeight="1">
      <c r="E54" s="3"/>
    </row>
    <row r="55" spans="5:5" ht="15.75" customHeight="1">
      <c r="E55" s="3"/>
    </row>
    <row r="56" spans="5:5" ht="15.75" customHeight="1">
      <c r="E56" s="3"/>
    </row>
    <row r="57" spans="5:5" ht="15.75" customHeight="1">
      <c r="E57" s="3"/>
    </row>
    <row r="58" spans="5:5" ht="15.75" customHeight="1">
      <c r="E58" s="3"/>
    </row>
    <row r="59" spans="5:5" ht="15.75" customHeight="1">
      <c r="E59" s="3"/>
    </row>
    <row r="60" spans="5:5" ht="15.75" customHeight="1">
      <c r="E60" s="3"/>
    </row>
    <row r="61" spans="5:5" ht="15.75" customHeight="1">
      <c r="E61" s="3"/>
    </row>
    <row r="62" spans="5:5" ht="15.75" customHeight="1">
      <c r="E62" s="3"/>
    </row>
    <row r="63" spans="5:5" ht="15.75" customHeight="1">
      <c r="E63" s="3"/>
    </row>
    <row r="64" spans="5:5" ht="15.75" customHeight="1">
      <c r="E64" s="3"/>
    </row>
    <row r="65" spans="5:5" ht="15.75" customHeight="1">
      <c r="E65" s="3"/>
    </row>
    <row r="66" spans="5:5" ht="15.75" customHeight="1">
      <c r="E66" s="3"/>
    </row>
    <row r="67" spans="5:5" ht="15.75" customHeight="1">
      <c r="E67" s="3"/>
    </row>
    <row r="68" spans="5:5" ht="15.75" customHeight="1">
      <c r="E68" s="3"/>
    </row>
    <row r="69" spans="5:5" ht="15.75" customHeight="1">
      <c r="E69" s="3"/>
    </row>
    <row r="70" spans="5:5" ht="15.75" customHeight="1">
      <c r="E70" s="3"/>
    </row>
    <row r="71" spans="5:5" ht="15.75" customHeight="1">
      <c r="E71" s="3"/>
    </row>
    <row r="72" spans="5:5" ht="15.75" customHeight="1">
      <c r="E72" s="3"/>
    </row>
    <row r="73" spans="5:5" ht="15.75" customHeight="1">
      <c r="E73" s="3"/>
    </row>
    <row r="74" spans="5:5" ht="15.75" customHeight="1">
      <c r="E74" s="3"/>
    </row>
    <row r="75" spans="5:5" ht="15.75" customHeight="1">
      <c r="E75" s="3"/>
    </row>
    <row r="76" spans="5:5" ht="15.75" customHeight="1">
      <c r="E76" s="3"/>
    </row>
    <row r="77" spans="5:5" ht="15.75" customHeight="1">
      <c r="E77" s="3"/>
    </row>
    <row r="78" spans="5:5" ht="15.75" customHeight="1">
      <c r="E78" s="3"/>
    </row>
    <row r="79" spans="5:5" ht="15.75" customHeight="1">
      <c r="E79" s="3"/>
    </row>
    <row r="80" spans="5:5" ht="15.75" customHeight="1">
      <c r="E80" s="3"/>
    </row>
    <row r="81" spans="5:5" ht="15.75" customHeight="1">
      <c r="E81" s="3"/>
    </row>
    <row r="82" spans="5:5" ht="15.75" customHeight="1">
      <c r="E82" s="3"/>
    </row>
    <row r="83" spans="5:5" ht="15.75" customHeight="1">
      <c r="E83" s="3"/>
    </row>
    <row r="84" spans="5:5" ht="15.75" customHeight="1">
      <c r="E84" s="3"/>
    </row>
    <row r="85" spans="5:5" ht="15.75" customHeight="1">
      <c r="E85" s="3"/>
    </row>
    <row r="86" spans="5:5" ht="15.75" customHeight="1">
      <c r="E86" s="3"/>
    </row>
    <row r="87" spans="5:5" ht="15.75" customHeight="1">
      <c r="E87" s="3"/>
    </row>
    <row r="88" spans="5:5" ht="15.75" customHeight="1">
      <c r="E88" s="3"/>
    </row>
    <row r="89" spans="5:5" ht="15.75" customHeight="1">
      <c r="E89" s="3"/>
    </row>
    <row r="90" spans="5:5" ht="15.75" customHeight="1">
      <c r="E90" s="3"/>
    </row>
    <row r="91" spans="5:5" ht="15.75" customHeight="1">
      <c r="E91" s="3"/>
    </row>
    <row r="92" spans="5:5" ht="15.75" customHeight="1">
      <c r="E92" s="3"/>
    </row>
    <row r="93" spans="5:5" ht="15.75" customHeight="1">
      <c r="E93" s="3"/>
    </row>
    <row r="94" spans="5:5" ht="15.75" customHeight="1">
      <c r="E94" s="3"/>
    </row>
    <row r="95" spans="5:5" ht="15.75" customHeight="1">
      <c r="E95" s="3"/>
    </row>
    <row r="96" spans="5:5" ht="15.75" customHeight="1">
      <c r="E96" s="3"/>
    </row>
    <row r="97" spans="5:5" ht="15.75" customHeight="1">
      <c r="E97" s="3"/>
    </row>
    <row r="98" spans="5:5" ht="15.75" customHeight="1">
      <c r="E98" s="3"/>
    </row>
    <row r="99" spans="5:5" ht="15.75" customHeight="1">
      <c r="E99" s="3"/>
    </row>
    <row r="100" spans="5:5" ht="15.75" customHeight="1">
      <c r="E100" s="3"/>
    </row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0"/>
  <sheetViews>
    <sheetView workbookViewId="0">
      <selection activeCell="A16" sqref="A16"/>
    </sheetView>
  </sheetViews>
  <sheetFormatPr baseColWidth="10" defaultColWidth="14.42578125" defaultRowHeight="15" customHeight="1"/>
  <cols>
    <col min="1" max="1" width="28" customWidth="1"/>
    <col min="2" max="2" width="15.85546875" customWidth="1"/>
    <col min="3" max="3" width="10.7109375" customWidth="1"/>
    <col min="4" max="4" width="14.5703125" customWidth="1"/>
    <col min="5" max="7" width="10.7109375" customWidth="1"/>
    <col min="8" max="8" width="32.140625" customWidth="1"/>
    <col min="9" max="9" width="11.140625" customWidth="1"/>
    <col min="10" max="14" width="10.7109375" customWidth="1"/>
    <col min="15" max="15" width="31.42578125" customWidth="1"/>
    <col min="16" max="20" width="10.7109375" customWidth="1"/>
    <col min="21" max="21" width="31.28515625" customWidth="1"/>
    <col min="22" max="25" width="10.7109375" customWidth="1"/>
  </cols>
  <sheetData>
    <row r="2" spans="1:25" ht="21">
      <c r="A2" s="210" t="s">
        <v>101</v>
      </c>
      <c r="B2" s="1" t="s">
        <v>1</v>
      </c>
      <c r="C2" s="2"/>
      <c r="E2" s="3"/>
      <c r="F2" s="3"/>
      <c r="H2" s="210" t="s">
        <v>101</v>
      </c>
      <c r="I2" s="1" t="s">
        <v>1</v>
      </c>
      <c r="J2" s="2"/>
      <c r="L2" s="3"/>
      <c r="O2" s="210" t="s">
        <v>101</v>
      </c>
      <c r="P2" s="1" t="s">
        <v>1</v>
      </c>
      <c r="Q2" s="2"/>
      <c r="S2" s="3"/>
      <c r="U2" s="210" t="s">
        <v>101</v>
      </c>
      <c r="V2" s="1" t="s">
        <v>1</v>
      </c>
      <c r="W2" s="2"/>
      <c r="Y2" s="3"/>
    </row>
    <row r="3" spans="1:25" ht="21">
      <c r="A3" s="210" t="s">
        <v>2</v>
      </c>
      <c r="B3" s="4" t="s">
        <v>3</v>
      </c>
      <c r="C3" s="5"/>
      <c r="E3" s="3"/>
      <c r="F3" s="3"/>
      <c r="H3" s="210" t="s">
        <v>2</v>
      </c>
      <c r="I3" s="4" t="s">
        <v>3</v>
      </c>
      <c r="J3" s="5"/>
      <c r="L3" s="3"/>
      <c r="O3" s="210" t="s">
        <v>87</v>
      </c>
      <c r="P3" s="4" t="s">
        <v>3</v>
      </c>
      <c r="Q3" s="5"/>
      <c r="S3" s="3"/>
      <c r="U3" s="210" t="s">
        <v>87</v>
      </c>
      <c r="V3" s="4" t="s">
        <v>3</v>
      </c>
      <c r="W3" s="5"/>
      <c r="Y3" s="3"/>
    </row>
    <row r="4" spans="1:25" ht="21">
      <c r="A4" s="210" t="s">
        <v>5</v>
      </c>
      <c r="B4" s="7" t="s">
        <v>102</v>
      </c>
      <c r="C4" s="8"/>
      <c r="D4" s="9" t="s">
        <v>7</v>
      </c>
      <c r="E4" s="10"/>
      <c r="F4" s="138"/>
      <c r="H4" s="210" t="s">
        <v>103</v>
      </c>
      <c r="I4" s="7" t="s">
        <v>102</v>
      </c>
      <c r="J4" s="8"/>
      <c r="K4" s="9" t="s">
        <v>7</v>
      </c>
      <c r="L4" s="10"/>
      <c r="O4" s="210" t="s">
        <v>5</v>
      </c>
      <c r="P4" s="7" t="s">
        <v>102</v>
      </c>
      <c r="Q4" s="8"/>
      <c r="R4" s="9" t="s">
        <v>7</v>
      </c>
      <c r="S4" s="10"/>
      <c r="U4" s="210" t="s">
        <v>99</v>
      </c>
      <c r="V4" s="7" t="s">
        <v>102</v>
      </c>
      <c r="W4" s="8"/>
      <c r="X4" s="9" t="s">
        <v>7</v>
      </c>
      <c r="Y4" s="10"/>
    </row>
    <row r="5" spans="1:25">
      <c r="A5" s="14"/>
      <c r="B5" s="15"/>
      <c r="D5" s="16" t="s">
        <v>9</v>
      </c>
      <c r="E5" s="17"/>
      <c r="F5" s="138"/>
      <c r="H5" s="14"/>
      <c r="I5" s="15"/>
      <c r="K5" s="16" t="s">
        <v>9</v>
      </c>
      <c r="L5" s="17"/>
      <c r="O5" s="14"/>
      <c r="P5" s="15"/>
      <c r="R5" s="16" t="s">
        <v>9</v>
      </c>
      <c r="S5" s="17"/>
      <c r="U5" s="14"/>
      <c r="V5" s="15"/>
      <c r="X5" s="16" t="s">
        <v>9</v>
      </c>
      <c r="Y5" s="17"/>
    </row>
    <row r="6" spans="1:25">
      <c r="A6" s="20" t="s">
        <v>11</v>
      </c>
      <c r="B6" s="21">
        <f>C2*1.5/100</f>
        <v>0</v>
      </c>
      <c r="C6" s="22">
        <v>1.4999999999999999E-2</v>
      </c>
      <c r="D6" s="16" t="s">
        <v>12</v>
      </c>
      <c r="E6" s="17"/>
      <c r="F6" s="138"/>
      <c r="H6" s="20" t="s">
        <v>104</v>
      </c>
      <c r="I6" s="21">
        <f>J2*2/100</f>
        <v>0</v>
      </c>
      <c r="J6" s="22">
        <v>0.02</v>
      </c>
      <c r="K6" s="16" t="s">
        <v>12</v>
      </c>
      <c r="L6" s="17"/>
      <c r="O6" s="20" t="s">
        <v>104</v>
      </c>
      <c r="P6" s="21">
        <f>Q2*1.5/100</f>
        <v>0</v>
      </c>
      <c r="Q6" s="22">
        <v>1.4999999999999999E-2</v>
      </c>
      <c r="R6" s="16" t="s">
        <v>12</v>
      </c>
      <c r="S6" s="17"/>
      <c r="U6" s="20" t="s">
        <v>104</v>
      </c>
      <c r="V6" s="21">
        <f>W2*2/100</f>
        <v>0</v>
      </c>
      <c r="W6" s="22">
        <v>1.4999999999999999E-2</v>
      </c>
      <c r="X6" s="16" t="s">
        <v>12</v>
      </c>
      <c r="Y6" s="17"/>
    </row>
    <row r="7" spans="1:25">
      <c r="A7" s="20" t="s">
        <v>14</v>
      </c>
      <c r="B7" s="21">
        <f>C4*1.2/100</f>
        <v>0</v>
      </c>
      <c r="C7" s="22">
        <v>1.2E-2</v>
      </c>
      <c r="D7" s="16" t="s">
        <v>15</v>
      </c>
      <c r="E7" s="17"/>
      <c r="F7" s="138"/>
      <c r="H7" s="20" t="s">
        <v>14</v>
      </c>
      <c r="I7" s="21">
        <f>J4*1.2/100</f>
        <v>0</v>
      </c>
      <c r="J7" s="22">
        <v>1.2E-2</v>
      </c>
      <c r="K7" s="16" t="s">
        <v>15</v>
      </c>
      <c r="L7" s="17"/>
      <c r="O7" s="20" t="s">
        <v>14</v>
      </c>
      <c r="P7" s="21">
        <f>Q4*1.2/100</f>
        <v>0</v>
      </c>
      <c r="Q7" s="22">
        <v>1.2E-2</v>
      </c>
      <c r="R7" s="16" t="s">
        <v>15</v>
      </c>
      <c r="S7" s="17"/>
      <c r="U7" s="20" t="s">
        <v>14</v>
      </c>
      <c r="V7" s="21">
        <f>W4*1.2/100</f>
        <v>0</v>
      </c>
      <c r="W7" s="22">
        <v>1.2E-2</v>
      </c>
      <c r="X7" s="16" t="s">
        <v>15</v>
      </c>
      <c r="Y7" s="17"/>
    </row>
    <row r="8" spans="1:25">
      <c r="A8" s="20" t="s">
        <v>17</v>
      </c>
      <c r="B8" s="24">
        <f t="shared" ref="B8:B9" si="0">C8</f>
        <v>470</v>
      </c>
      <c r="C8" s="47">
        <f>ARANCELES!$E$19</f>
        <v>470</v>
      </c>
      <c r="D8" s="16" t="s">
        <v>18</v>
      </c>
      <c r="E8" s="17"/>
      <c r="F8" s="138"/>
      <c r="H8" s="20" t="s">
        <v>17</v>
      </c>
      <c r="I8" s="24">
        <f t="shared" ref="I8:I9" si="1">J8</f>
        <v>470</v>
      </c>
      <c r="J8" s="47">
        <f>ARANCELES!$E$19</f>
        <v>470</v>
      </c>
      <c r="K8" s="16" t="s">
        <v>18</v>
      </c>
      <c r="L8" s="17"/>
      <c r="O8" s="20" t="s">
        <v>17</v>
      </c>
      <c r="P8" s="24">
        <f>Q8</f>
        <v>660</v>
      </c>
      <c r="Q8" s="47">
        <f>ARANCELES!D19</f>
        <v>660</v>
      </c>
      <c r="R8" s="16" t="s">
        <v>88</v>
      </c>
      <c r="S8" s="17"/>
      <c r="U8" s="20" t="s">
        <v>17</v>
      </c>
      <c r="V8" s="24">
        <f>W8</f>
        <v>660</v>
      </c>
      <c r="W8" s="47">
        <f>ARANCELES!D19</f>
        <v>660</v>
      </c>
      <c r="X8" s="16" t="s">
        <v>88</v>
      </c>
      <c r="Y8" s="17"/>
    </row>
    <row r="9" spans="1:25">
      <c r="A9" s="20" t="s">
        <v>20</v>
      </c>
      <c r="B9" s="24">
        <f t="shared" si="0"/>
        <v>520</v>
      </c>
      <c r="C9" s="47">
        <f>ARANCELES!$E$20</f>
        <v>520</v>
      </c>
      <c r="D9" s="16" t="s">
        <v>21</v>
      </c>
      <c r="E9" s="17"/>
      <c r="F9" s="138"/>
      <c r="H9" s="20" t="s">
        <v>20</v>
      </c>
      <c r="I9" s="24">
        <f t="shared" si="1"/>
        <v>520</v>
      </c>
      <c r="J9" s="47">
        <f>ARANCELES!$E$20</f>
        <v>520</v>
      </c>
      <c r="K9" s="16" t="s">
        <v>21</v>
      </c>
      <c r="L9" s="17"/>
      <c r="O9" s="20" t="s">
        <v>20</v>
      </c>
      <c r="P9" s="24">
        <f>Q9</f>
        <v>1350</v>
      </c>
      <c r="Q9" s="47">
        <f>ARANCELES!D20</f>
        <v>1350</v>
      </c>
      <c r="R9" s="16" t="s">
        <v>21</v>
      </c>
      <c r="S9" s="17"/>
      <c r="U9" s="20" t="s">
        <v>20</v>
      </c>
      <c r="V9" s="24">
        <f>W9</f>
        <v>1350</v>
      </c>
      <c r="W9" s="47">
        <f>ARANCELES!D20</f>
        <v>1350</v>
      </c>
      <c r="X9" s="16" t="s">
        <v>21</v>
      </c>
      <c r="Y9" s="17"/>
    </row>
    <row r="10" spans="1:25">
      <c r="A10" s="20" t="s">
        <v>105</v>
      </c>
      <c r="B10" s="20"/>
      <c r="C10" s="36">
        <f>ARANCELES!E20</f>
        <v>520</v>
      </c>
      <c r="D10" s="16" t="s">
        <v>27</v>
      </c>
      <c r="E10" s="17"/>
      <c r="F10" s="138"/>
      <c r="H10" s="20" t="s">
        <v>105</v>
      </c>
      <c r="I10" s="20"/>
      <c r="J10" s="36">
        <f>ARANCELES!E20</f>
        <v>520</v>
      </c>
      <c r="K10" s="16" t="s">
        <v>27</v>
      </c>
      <c r="L10" s="17"/>
      <c r="O10" s="20" t="s">
        <v>105</v>
      </c>
      <c r="P10" s="20"/>
      <c r="Q10" s="36">
        <f>ARANCELES!D20</f>
        <v>1350</v>
      </c>
      <c r="R10" s="16" t="s">
        <v>27</v>
      </c>
      <c r="S10" s="17"/>
      <c r="U10" s="20" t="s">
        <v>105</v>
      </c>
      <c r="V10" s="20">
        <f>W10</f>
        <v>1350</v>
      </c>
      <c r="W10" s="36">
        <f>ARANCELES!D20</f>
        <v>1350</v>
      </c>
      <c r="X10" s="16" t="s">
        <v>27</v>
      </c>
      <c r="Y10" s="17"/>
    </row>
    <row r="11" spans="1:25">
      <c r="A11" s="20" t="s">
        <v>38</v>
      </c>
      <c r="B11" s="20">
        <f>C11</f>
        <v>3500</v>
      </c>
      <c r="C11" s="36">
        <f>FORMULARIOS!D23</f>
        <v>3500</v>
      </c>
      <c r="D11" s="30" t="s">
        <v>36</v>
      </c>
      <c r="E11" s="17"/>
      <c r="F11" s="138"/>
      <c r="H11" s="20" t="s">
        <v>38</v>
      </c>
      <c r="I11" s="20">
        <f>J11</f>
        <v>3500</v>
      </c>
      <c r="J11" s="36">
        <f>FORMULARIOS!D23</f>
        <v>3500</v>
      </c>
      <c r="K11" s="30" t="s">
        <v>36</v>
      </c>
      <c r="L11" s="17"/>
      <c r="O11" s="20" t="s">
        <v>38</v>
      </c>
      <c r="P11" s="20">
        <f>Q11</f>
        <v>3500</v>
      </c>
      <c r="Q11" s="36">
        <f>FORMULARIOS!D23</f>
        <v>3500</v>
      </c>
      <c r="R11" s="30" t="s">
        <v>36</v>
      </c>
      <c r="S11" s="17"/>
      <c r="U11" s="20" t="s">
        <v>38</v>
      </c>
      <c r="V11" s="20">
        <v>1500</v>
      </c>
      <c r="W11" s="36">
        <v>1500</v>
      </c>
      <c r="X11" s="30" t="s">
        <v>36</v>
      </c>
      <c r="Y11" s="17"/>
    </row>
    <row r="12" spans="1:25">
      <c r="A12" s="20" t="s">
        <v>50</v>
      </c>
      <c r="B12" s="20">
        <f>FORMULARIOS!J10</f>
        <v>1600</v>
      </c>
      <c r="C12" s="36">
        <f>FORMULARIOS!J10</f>
        <v>1600</v>
      </c>
      <c r="D12" s="30" t="s">
        <v>40</v>
      </c>
      <c r="E12" s="17"/>
      <c r="F12" s="138"/>
      <c r="H12" s="20" t="s">
        <v>50</v>
      </c>
      <c r="I12" s="20">
        <f>FORMULARIOS!J10</f>
        <v>1600</v>
      </c>
      <c r="J12" s="36">
        <f>FORMULARIOS!J10</f>
        <v>1600</v>
      </c>
      <c r="K12" s="30" t="s">
        <v>40</v>
      </c>
      <c r="L12" s="17"/>
      <c r="O12" s="20" t="s">
        <v>50</v>
      </c>
      <c r="P12" s="20">
        <f>FORMULARIOS!I10</f>
        <v>1600</v>
      </c>
      <c r="Q12" s="36">
        <f>FORMULARIOS!I10</f>
        <v>1600</v>
      </c>
      <c r="R12" s="30" t="s">
        <v>40</v>
      </c>
      <c r="S12" s="17"/>
      <c r="U12" s="20" t="s">
        <v>50</v>
      </c>
      <c r="V12" s="20">
        <f>FORMULARIOS!I10</f>
        <v>1600</v>
      </c>
      <c r="W12" s="36">
        <f>FORMULARIOS!I10</f>
        <v>1600</v>
      </c>
      <c r="X12" s="30" t="s">
        <v>40</v>
      </c>
      <c r="Y12" s="17"/>
    </row>
    <row r="13" spans="1:25">
      <c r="A13" s="20" t="s">
        <v>42</v>
      </c>
      <c r="B13" s="20">
        <v>10000</v>
      </c>
      <c r="C13">
        <v>8000</v>
      </c>
      <c r="D13" s="30" t="s">
        <v>43</v>
      </c>
      <c r="E13" s="28"/>
      <c r="F13" s="138"/>
      <c r="H13" s="20" t="s">
        <v>42</v>
      </c>
      <c r="I13" s="20">
        <v>10000</v>
      </c>
      <c r="J13">
        <v>8000</v>
      </c>
      <c r="K13" s="30" t="s">
        <v>43</v>
      </c>
      <c r="L13" s="28"/>
      <c r="O13" s="20" t="s">
        <v>42</v>
      </c>
      <c r="P13" s="20">
        <v>18000</v>
      </c>
      <c r="Q13">
        <v>14000</v>
      </c>
      <c r="R13" s="30" t="s">
        <v>43</v>
      </c>
      <c r="S13" s="28"/>
      <c r="U13" s="20" t="s">
        <v>42</v>
      </c>
      <c r="V13" s="20">
        <v>20000</v>
      </c>
      <c r="X13" s="30" t="s">
        <v>43</v>
      </c>
      <c r="Y13" s="28"/>
    </row>
    <row r="14" spans="1:25">
      <c r="A14" s="26" t="s">
        <v>74</v>
      </c>
      <c r="B14" s="20"/>
      <c r="D14" s="26" t="s">
        <v>106</v>
      </c>
      <c r="E14" s="29"/>
      <c r="F14" s="139"/>
      <c r="H14" s="26" t="s">
        <v>74</v>
      </c>
      <c r="I14" s="20"/>
      <c r="K14" s="26" t="s">
        <v>106</v>
      </c>
      <c r="L14" s="29"/>
      <c r="O14" s="26" t="s">
        <v>74</v>
      </c>
      <c r="P14" s="20"/>
      <c r="R14" s="26" t="s">
        <v>106</v>
      </c>
      <c r="S14" s="29"/>
      <c r="U14" s="26" t="s">
        <v>74</v>
      </c>
      <c r="V14" s="20"/>
      <c r="X14" s="26" t="s">
        <v>106</v>
      </c>
      <c r="Y14" s="29"/>
    </row>
    <row r="15" spans="1:25">
      <c r="A15" s="140" t="s">
        <v>107</v>
      </c>
      <c r="B15" s="140"/>
      <c r="D15" s="30" t="s">
        <v>108</v>
      </c>
      <c r="E15" s="31"/>
      <c r="F15" s="138"/>
      <c r="H15" s="140" t="s">
        <v>107</v>
      </c>
      <c r="I15" s="140"/>
      <c r="K15" s="30" t="s">
        <v>108</v>
      </c>
      <c r="L15" s="31"/>
      <c r="O15" s="140" t="s">
        <v>107</v>
      </c>
      <c r="P15" s="140"/>
      <c r="R15" s="30" t="s">
        <v>108</v>
      </c>
      <c r="S15" s="31"/>
      <c r="U15" s="140" t="s">
        <v>107</v>
      </c>
      <c r="V15" s="140"/>
      <c r="X15" s="30" t="s">
        <v>108</v>
      </c>
      <c r="Y15" s="31"/>
    </row>
    <row r="16" spans="1:25" ht="18.75">
      <c r="A16" s="141" t="s">
        <v>81</v>
      </c>
      <c r="B16" s="142">
        <f>B6+B7+B8+B9+B10+B11+B12+B13+B14+B15</f>
        <v>16090</v>
      </c>
      <c r="C16" s="32"/>
      <c r="D16" s="30" t="s">
        <v>109</v>
      </c>
      <c r="E16" s="31"/>
      <c r="F16" s="138"/>
      <c r="H16" s="141" t="s">
        <v>81</v>
      </c>
      <c r="I16" s="142">
        <f>I6+I7+I8+I9+I10+I11+I12+I13+I14+I15</f>
        <v>16090</v>
      </c>
      <c r="J16" s="32"/>
      <c r="K16" s="30" t="s">
        <v>109</v>
      </c>
      <c r="L16" s="31"/>
      <c r="O16" s="141" t="s">
        <v>81</v>
      </c>
      <c r="P16" s="143">
        <f>P6+P7+P8+P9+P10+P11+P12+P13+P14+P15</f>
        <v>25110</v>
      </c>
      <c r="Q16" s="32"/>
      <c r="R16" s="30" t="s">
        <v>109</v>
      </c>
      <c r="S16" s="31"/>
      <c r="U16" s="141" t="s">
        <v>81</v>
      </c>
      <c r="V16" s="143">
        <f>V6+V7+V8+V9+V10+V11+V12+V13+V14+V15</f>
        <v>26460</v>
      </c>
      <c r="W16" s="32"/>
      <c r="X16" s="30" t="s">
        <v>109</v>
      </c>
      <c r="Y16" s="31"/>
    </row>
    <row r="17" spans="1:25">
      <c r="A17" s="37"/>
      <c r="B17" s="37"/>
      <c r="D17" s="30"/>
      <c r="E17" s="31"/>
      <c r="F17" s="138"/>
      <c r="H17" s="37"/>
      <c r="I17" s="37"/>
      <c r="K17" s="30"/>
      <c r="L17" s="31"/>
      <c r="O17" s="37"/>
      <c r="P17" s="37"/>
      <c r="R17" s="30"/>
      <c r="S17" s="31"/>
      <c r="U17" s="37"/>
      <c r="V17" s="37"/>
      <c r="X17" s="30"/>
      <c r="Y17" s="31"/>
    </row>
    <row r="18" spans="1:25">
      <c r="A18" s="37"/>
      <c r="B18" s="37"/>
      <c r="C18" s="36"/>
      <c r="D18" s="37"/>
      <c r="E18" s="38"/>
      <c r="F18" s="38"/>
      <c r="H18" s="37"/>
      <c r="I18" s="37"/>
      <c r="J18" s="36"/>
      <c r="K18" s="37"/>
      <c r="L18" s="38"/>
      <c r="O18" s="37"/>
      <c r="P18" s="37"/>
      <c r="Q18" s="36"/>
      <c r="R18" s="37"/>
      <c r="S18" s="38"/>
      <c r="U18" s="37"/>
      <c r="V18" s="37"/>
      <c r="W18" s="36"/>
      <c r="X18" s="37"/>
      <c r="Y18" s="38"/>
    </row>
    <row r="19" spans="1:25">
      <c r="A19" s="37"/>
      <c r="B19" s="37"/>
      <c r="C19" s="36"/>
      <c r="D19" s="39" t="s">
        <v>47</v>
      </c>
      <c r="E19" s="40">
        <f>B6+B7+B8+B9+B10</f>
        <v>990</v>
      </c>
      <c r="F19" s="38"/>
      <c r="H19" s="37"/>
      <c r="I19" s="37"/>
      <c r="J19" s="36"/>
      <c r="K19" s="39" t="s">
        <v>47</v>
      </c>
      <c r="L19" s="40">
        <f>I6+I7+I8+I9+I10</f>
        <v>990</v>
      </c>
      <c r="O19" s="37"/>
      <c r="P19" s="37"/>
      <c r="Q19" s="36"/>
      <c r="R19" s="39" t="s">
        <v>47</v>
      </c>
      <c r="S19" s="144">
        <f>P6+P7+P8+P9+P10</f>
        <v>2010</v>
      </c>
      <c r="U19" s="37"/>
      <c r="V19" s="37"/>
      <c r="W19" s="36"/>
      <c r="X19" s="39" t="s">
        <v>47</v>
      </c>
      <c r="Y19" s="144">
        <f>V6+V7+V8+V9+V10</f>
        <v>3360</v>
      </c>
    </row>
    <row r="20" spans="1:25">
      <c r="A20" s="37"/>
      <c r="B20" s="37"/>
      <c r="D20" s="36"/>
      <c r="E20" s="3"/>
      <c r="F20" s="3"/>
      <c r="H20" s="37"/>
      <c r="I20" s="37"/>
      <c r="K20" s="36"/>
      <c r="L20" s="3"/>
      <c r="O20" s="37"/>
      <c r="P20" s="37"/>
      <c r="R20" s="36"/>
      <c r="S20" s="3"/>
      <c r="U20" s="37"/>
      <c r="V20" s="37"/>
      <c r="X20" s="36"/>
      <c r="Y20" s="3"/>
    </row>
    <row r="21" spans="1:25" ht="15.75" customHeight="1">
      <c r="A21" s="6" t="s">
        <v>4</v>
      </c>
      <c r="D21" s="36"/>
      <c r="E21" s="3"/>
      <c r="F21" s="3"/>
      <c r="H21" s="145"/>
      <c r="I21" s="49"/>
      <c r="J21" s="49"/>
      <c r="K21" s="36"/>
      <c r="L21" s="3"/>
      <c r="O21" s="145"/>
      <c r="P21" s="49"/>
      <c r="Q21" s="49"/>
      <c r="R21" s="36"/>
      <c r="S21" s="3"/>
      <c r="U21" s="6" t="s">
        <v>4</v>
      </c>
      <c r="X21" s="36"/>
      <c r="Y21" s="3"/>
    </row>
    <row r="22" spans="1:25" ht="15.75" customHeight="1">
      <c r="A22" s="11" t="s">
        <v>8</v>
      </c>
      <c r="B22" s="146"/>
      <c r="C22" s="37"/>
      <c r="D22" s="233" t="s">
        <v>110</v>
      </c>
      <c r="E22" s="234"/>
      <c r="F22" s="235"/>
      <c r="H22" s="37"/>
      <c r="I22" s="49"/>
      <c r="J22" s="236" t="s">
        <v>111</v>
      </c>
      <c r="K22" s="234"/>
      <c r="L22" s="235"/>
      <c r="O22" s="37"/>
      <c r="P22" s="49"/>
      <c r="Q22" s="37"/>
      <c r="R22" s="36"/>
      <c r="S22" s="3"/>
      <c r="U22" s="11" t="s">
        <v>8</v>
      </c>
      <c r="V22" s="12"/>
      <c r="W22" s="13"/>
      <c r="X22" s="36"/>
      <c r="Y22" s="3"/>
    </row>
    <row r="23" spans="1:25" ht="15.75" customHeight="1">
      <c r="A23" s="18" t="s">
        <v>10</v>
      </c>
      <c r="B23" s="19"/>
      <c r="C23" s="37"/>
      <c r="D23" s="214" t="s">
        <v>112</v>
      </c>
      <c r="E23" s="214" t="s">
        <v>60</v>
      </c>
      <c r="F23" s="215" t="s">
        <v>85</v>
      </c>
      <c r="H23" s="37"/>
      <c r="I23" s="37"/>
      <c r="J23" s="237" t="s">
        <v>112</v>
      </c>
      <c r="K23" s="147" t="s">
        <v>60</v>
      </c>
      <c r="L23" s="148" t="s">
        <v>85</v>
      </c>
      <c r="O23" s="37"/>
      <c r="P23" s="37"/>
      <c r="Q23" s="37"/>
      <c r="R23" s="36"/>
      <c r="S23" s="3"/>
      <c r="U23" s="18" t="s">
        <v>10</v>
      </c>
      <c r="V23" s="14"/>
      <c r="W23" s="19"/>
      <c r="X23" s="36"/>
      <c r="Y23" s="3"/>
    </row>
    <row r="24" spans="1:25" ht="15.75" customHeight="1">
      <c r="A24" s="18" t="s">
        <v>13</v>
      </c>
      <c r="B24" s="149"/>
      <c r="C24" s="37"/>
      <c r="D24" s="150" t="s">
        <v>113</v>
      </c>
      <c r="E24" s="151">
        <v>1.4999999999999999E-2</v>
      </c>
      <c r="F24" s="152">
        <v>0.02</v>
      </c>
      <c r="H24" s="37"/>
      <c r="I24" s="49"/>
      <c r="J24" s="238"/>
      <c r="K24" s="153">
        <v>1.4999999999999999E-2</v>
      </c>
      <c r="L24" s="154">
        <v>0.02</v>
      </c>
      <c r="O24" s="37"/>
      <c r="P24" s="49"/>
      <c r="Q24" s="37"/>
      <c r="R24" s="36"/>
      <c r="S24" s="3"/>
      <c r="U24" s="18" t="s">
        <v>13</v>
      </c>
      <c r="V24" s="23"/>
      <c r="W24" s="19"/>
      <c r="X24" s="36"/>
      <c r="Y24" s="3"/>
    </row>
    <row r="25" spans="1:25" ht="15.75" customHeight="1">
      <c r="A25" s="18" t="s">
        <v>16</v>
      </c>
      <c r="B25" s="19"/>
      <c r="C25" s="37"/>
      <c r="D25" s="155" t="s">
        <v>64</v>
      </c>
      <c r="E25" s="156">
        <f>ARANCELES!F4</f>
        <v>3500</v>
      </c>
      <c r="F25" s="57">
        <f>ARANCELES!G4</f>
        <v>4900</v>
      </c>
      <c r="H25" s="37"/>
      <c r="I25" s="37"/>
      <c r="J25" s="157" t="s">
        <v>114</v>
      </c>
      <c r="K25" s="158">
        <f>ARANCELES!B4</f>
        <v>13700</v>
      </c>
      <c r="L25" s="159">
        <f>ARANCELES!C4</f>
        <v>18500</v>
      </c>
      <c r="O25" s="37"/>
      <c r="P25" s="37"/>
      <c r="Q25" s="37"/>
      <c r="R25" s="32"/>
      <c r="S25" s="3"/>
      <c r="U25" s="18" t="s">
        <v>16</v>
      </c>
      <c r="V25" s="14"/>
      <c r="W25" s="19"/>
      <c r="X25" s="32"/>
      <c r="Y25" s="3"/>
    </row>
    <row r="26" spans="1:25" ht="15.75" customHeight="1">
      <c r="A26" s="18" t="s">
        <v>19</v>
      </c>
      <c r="B26" s="19"/>
      <c r="C26" s="37"/>
      <c r="D26" s="160" t="s">
        <v>115</v>
      </c>
      <c r="E26" s="161">
        <v>1.4999999999999999E-2</v>
      </c>
      <c r="F26" s="162">
        <v>0.02</v>
      </c>
      <c r="H26" s="37"/>
      <c r="I26" s="37"/>
      <c r="J26" s="37"/>
      <c r="L26" s="3"/>
      <c r="O26" s="37"/>
      <c r="P26" s="37"/>
      <c r="Q26" s="37"/>
      <c r="S26" s="3"/>
      <c r="U26" s="18" t="s">
        <v>19</v>
      </c>
      <c r="V26" s="14"/>
      <c r="W26" s="19"/>
      <c r="Y26" s="3"/>
    </row>
    <row r="27" spans="1:25" ht="15.75" customHeight="1">
      <c r="A27" s="18" t="s">
        <v>22</v>
      </c>
      <c r="B27" s="19"/>
      <c r="C27" s="37"/>
      <c r="D27" s="163" t="s">
        <v>116</v>
      </c>
      <c r="E27" s="164">
        <f>ARANCELES!F6</f>
        <v>4700</v>
      </c>
      <c r="F27" s="164">
        <f>ARANCELES!G6</f>
        <v>8300</v>
      </c>
      <c r="G27" s="49"/>
      <c r="H27" s="37"/>
      <c r="I27" s="37"/>
      <c r="J27" s="37"/>
      <c r="L27" s="165"/>
      <c r="O27" s="37"/>
      <c r="P27" s="37"/>
      <c r="Q27" s="37"/>
      <c r="S27" s="165"/>
      <c r="U27" s="18" t="s">
        <v>22</v>
      </c>
      <c r="V27" s="14"/>
      <c r="W27" s="19"/>
      <c r="Y27" s="165"/>
    </row>
    <row r="28" spans="1:25" ht="15.75" customHeight="1">
      <c r="A28" s="18"/>
      <c r="B28" s="19"/>
      <c r="C28" s="37"/>
      <c r="D28" s="166" t="s">
        <v>71</v>
      </c>
      <c r="E28" s="54">
        <v>1.4999999999999999E-2</v>
      </c>
      <c r="F28" s="94">
        <v>0.02</v>
      </c>
      <c r="G28" s="37"/>
      <c r="H28" s="37"/>
      <c r="I28" s="37"/>
      <c r="J28" s="37"/>
      <c r="K28" s="36"/>
      <c r="L28" s="167"/>
      <c r="O28" s="37"/>
      <c r="P28" s="37"/>
      <c r="Q28" s="37"/>
      <c r="R28" s="36"/>
      <c r="S28" s="167"/>
      <c r="U28" s="18"/>
      <c r="V28" s="14"/>
      <c r="W28" s="19"/>
      <c r="X28" s="36"/>
      <c r="Y28" s="167"/>
    </row>
    <row r="29" spans="1:25" ht="15.75" customHeight="1">
      <c r="A29" s="18" t="s">
        <v>25</v>
      </c>
      <c r="B29" s="19"/>
      <c r="C29" s="37"/>
      <c r="D29" s="111" t="s">
        <v>73</v>
      </c>
      <c r="E29" s="57">
        <f>ARANCELES!F8</f>
        <v>9100</v>
      </c>
      <c r="F29" s="95">
        <f>ARANCELES!G8</f>
        <v>11300</v>
      </c>
      <c r="G29" s="37"/>
      <c r="H29" s="37"/>
      <c r="I29" s="37"/>
      <c r="J29" s="37"/>
      <c r="L29" s="167"/>
      <c r="O29" s="37"/>
      <c r="P29" s="37"/>
      <c r="Q29" s="37"/>
      <c r="S29" s="167"/>
      <c r="U29" s="18" t="s">
        <v>25</v>
      </c>
      <c r="V29" s="14"/>
      <c r="W29" s="19"/>
      <c r="Y29" s="167"/>
    </row>
    <row r="30" spans="1:25" ht="15.75" customHeight="1">
      <c r="A30" s="25" t="s">
        <v>28</v>
      </c>
      <c r="B30" s="168" t="s">
        <v>29</v>
      </c>
      <c r="C30" s="37"/>
      <c r="E30" s="169"/>
      <c r="F30" s="169"/>
      <c r="G30" s="37"/>
      <c r="H30" s="37"/>
      <c r="I30" s="37"/>
      <c r="J30" s="37"/>
      <c r="L30" s="169"/>
      <c r="O30" s="37"/>
      <c r="P30" s="37"/>
      <c r="Q30" s="37"/>
      <c r="S30" s="169"/>
      <c r="U30" s="25" t="s">
        <v>28</v>
      </c>
      <c r="V30" s="26" t="s">
        <v>29</v>
      </c>
      <c r="W30" s="19"/>
      <c r="Y30" s="169"/>
    </row>
    <row r="31" spans="1:25" ht="15.75" customHeight="1">
      <c r="A31" s="18"/>
      <c r="B31" s="168" t="s">
        <v>10</v>
      </c>
      <c r="C31" s="37"/>
      <c r="E31" s="169"/>
      <c r="F31" s="169"/>
      <c r="G31" s="37"/>
      <c r="H31" s="37"/>
      <c r="I31" s="37"/>
      <c r="J31" s="37"/>
      <c r="L31" s="169"/>
      <c r="O31" s="37"/>
      <c r="P31" s="37"/>
      <c r="Q31" s="37"/>
      <c r="S31" s="169"/>
      <c r="U31" s="18"/>
      <c r="V31" s="26" t="s">
        <v>10</v>
      </c>
      <c r="W31" s="19"/>
      <c r="Y31" s="169"/>
    </row>
    <row r="32" spans="1:25" ht="15.75" customHeight="1">
      <c r="A32" s="18"/>
      <c r="B32" s="168" t="s">
        <v>34</v>
      </c>
      <c r="C32" s="37"/>
      <c r="H32" s="37"/>
      <c r="I32" s="37"/>
      <c r="J32" s="37"/>
      <c r="O32" s="37"/>
      <c r="P32" s="37"/>
      <c r="Q32" s="37"/>
      <c r="U32" s="18"/>
      <c r="V32" s="26" t="s">
        <v>34</v>
      </c>
      <c r="W32" s="19"/>
    </row>
    <row r="33" spans="1:23" ht="15.75" customHeight="1">
      <c r="A33" s="18" t="s">
        <v>117</v>
      </c>
      <c r="B33" s="19"/>
      <c r="C33" s="37"/>
      <c r="H33" s="37"/>
      <c r="I33" s="37"/>
      <c r="J33" s="37"/>
      <c r="O33" s="37"/>
      <c r="P33" s="37"/>
      <c r="Q33" s="37"/>
      <c r="U33" s="18" t="s">
        <v>117</v>
      </c>
      <c r="V33" s="14"/>
      <c r="W33" s="19"/>
    </row>
    <row r="34" spans="1:23" ht="15.75" customHeight="1">
      <c r="A34" s="18" t="s">
        <v>118</v>
      </c>
      <c r="B34" s="19"/>
      <c r="C34" s="37"/>
      <c r="H34" s="37"/>
      <c r="I34" s="37"/>
      <c r="J34" s="37"/>
      <c r="O34" s="37"/>
      <c r="P34" s="37"/>
      <c r="Q34" s="37"/>
      <c r="U34" s="18" t="s">
        <v>118</v>
      </c>
      <c r="V34" s="14"/>
      <c r="W34" s="19"/>
    </row>
    <row r="35" spans="1:23" ht="15.75" customHeight="1">
      <c r="A35" s="33" t="s">
        <v>119</v>
      </c>
      <c r="B35" s="35"/>
      <c r="C35" s="37"/>
      <c r="H35" s="37"/>
      <c r="I35" s="37"/>
      <c r="J35" s="37"/>
      <c r="O35" s="37"/>
      <c r="P35" s="37"/>
      <c r="Q35" s="37"/>
      <c r="U35" s="33" t="s">
        <v>119</v>
      </c>
      <c r="V35" s="34"/>
      <c r="W35" s="35"/>
    </row>
    <row r="36" spans="1:23" ht="15.75" customHeight="1">
      <c r="H36" s="49"/>
      <c r="I36" s="49"/>
      <c r="J36" s="49"/>
    </row>
    <row r="37" spans="1:23" ht="15.75" customHeight="1">
      <c r="H37" s="49"/>
      <c r="I37" s="49"/>
      <c r="J37" s="49"/>
    </row>
    <row r="38" spans="1:23" ht="15.75" customHeight="1">
      <c r="H38" s="49"/>
      <c r="I38" s="49"/>
      <c r="J38" s="49"/>
    </row>
    <row r="39" spans="1:23" ht="15.75" customHeight="1">
      <c r="H39" s="49"/>
      <c r="I39" s="49"/>
      <c r="J39" s="49"/>
    </row>
    <row r="40" spans="1:23" ht="15.75" customHeight="1">
      <c r="H40" s="49"/>
      <c r="I40" s="49"/>
      <c r="J40" s="49"/>
    </row>
    <row r="41" spans="1:23" ht="15.75" customHeight="1">
      <c r="H41" s="49"/>
      <c r="I41" s="49"/>
      <c r="J41" s="49"/>
    </row>
    <row r="42" spans="1:23" ht="15.75" customHeight="1">
      <c r="H42" s="49"/>
      <c r="I42" s="49"/>
      <c r="J42" s="49"/>
    </row>
    <row r="43" spans="1:23" ht="15.75" customHeight="1">
      <c r="H43" s="49"/>
      <c r="I43" s="49"/>
      <c r="J43" s="49"/>
    </row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D22:F22"/>
    <mergeCell ref="J22:L22"/>
    <mergeCell ref="J23:J2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C18" sqref="C18"/>
    </sheetView>
  </sheetViews>
  <sheetFormatPr baseColWidth="10" defaultColWidth="14.42578125" defaultRowHeight="15" customHeight="1"/>
  <cols>
    <col min="1" max="1" width="10.7109375" customWidth="1"/>
    <col min="2" max="2" width="13.7109375" customWidth="1"/>
    <col min="3" max="3" width="14.85546875" customWidth="1"/>
    <col min="4" max="4" width="14.140625" customWidth="1"/>
    <col min="5" max="5" width="15.42578125" customWidth="1"/>
    <col min="6" max="6" width="14.7109375" customWidth="1"/>
    <col min="7" max="8" width="10.7109375" customWidth="1"/>
    <col min="9" max="9" width="14.85546875" customWidth="1"/>
    <col min="10" max="10" width="15.42578125" customWidth="1"/>
    <col min="11" max="16" width="10.7109375" customWidth="1"/>
  </cols>
  <sheetData>
    <row r="1" spans="1:17">
      <c r="B1" s="37"/>
      <c r="H1" t="s">
        <v>120</v>
      </c>
      <c r="M1" s="224"/>
      <c r="N1" s="225"/>
      <c r="O1" s="225"/>
      <c r="P1" s="225"/>
      <c r="Q1" s="225"/>
    </row>
    <row r="2" spans="1:17">
      <c r="A2" s="169"/>
      <c r="B2" s="170" t="s">
        <v>121</v>
      </c>
      <c r="C2" s="171" t="s">
        <v>122</v>
      </c>
      <c r="D2" s="171" t="s">
        <v>123</v>
      </c>
      <c r="E2" s="171" t="s">
        <v>124</v>
      </c>
      <c r="F2" s="172" t="s">
        <v>125</v>
      </c>
      <c r="G2" s="169"/>
      <c r="H2" s="170" t="s">
        <v>121</v>
      </c>
      <c r="I2" s="171" t="s">
        <v>122</v>
      </c>
      <c r="J2" s="171" t="s">
        <v>124</v>
      </c>
      <c r="K2" s="169"/>
      <c r="L2" s="169"/>
      <c r="M2" s="226"/>
      <c r="N2" s="227"/>
      <c r="O2" s="227"/>
      <c r="P2" s="227"/>
      <c r="Q2" s="225"/>
    </row>
    <row r="3" spans="1:17">
      <c r="B3" s="18"/>
      <c r="C3" s="23"/>
      <c r="D3" s="23"/>
      <c r="E3" s="23"/>
      <c r="F3" s="149"/>
      <c r="H3" s="18"/>
      <c r="I3" s="23"/>
      <c r="J3" s="23"/>
      <c r="M3" s="224"/>
      <c r="N3" s="228"/>
      <c r="O3" s="229"/>
      <c r="P3" s="229"/>
      <c r="Q3" s="225"/>
    </row>
    <row r="4" spans="1:17">
      <c r="B4" s="18" t="s">
        <v>126</v>
      </c>
      <c r="C4" s="173">
        <v>1600</v>
      </c>
      <c r="D4" s="23">
        <v>1100</v>
      </c>
      <c r="E4" s="174">
        <v>1000</v>
      </c>
      <c r="F4" s="149">
        <v>500</v>
      </c>
      <c r="H4" s="18" t="s">
        <v>126</v>
      </c>
      <c r="I4" s="173">
        <f t="shared" ref="I4:I15" si="0">C4</f>
        <v>1600</v>
      </c>
      <c r="J4" s="174">
        <f t="shared" ref="J4:J14" si="1">E4</f>
        <v>1000</v>
      </c>
      <c r="M4" s="224"/>
      <c r="N4" s="228"/>
      <c r="O4" s="229"/>
      <c r="P4" s="229"/>
      <c r="Q4" s="225"/>
    </row>
    <row r="5" spans="1:17">
      <c r="B5" s="18" t="s">
        <v>127</v>
      </c>
      <c r="C5" s="173">
        <v>1600</v>
      </c>
      <c r="D5" s="23">
        <v>1100</v>
      </c>
      <c r="E5" s="174">
        <v>1000</v>
      </c>
      <c r="F5" s="149">
        <v>500</v>
      </c>
      <c r="H5" s="18" t="s">
        <v>127</v>
      </c>
      <c r="I5" s="173">
        <f t="shared" si="0"/>
        <v>1600</v>
      </c>
      <c r="J5" s="174">
        <f t="shared" si="1"/>
        <v>1000</v>
      </c>
      <c r="M5" s="224"/>
      <c r="N5" s="228"/>
      <c r="O5" s="229"/>
      <c r="P5" s="229"/>
      <c r="Q5" s="225"/>
    </row>
    <row r="6" spans="1:17">
      <c r="B6" s="18" t="s">
        <v>128</v>
      </c>
      <c r="C6" s="173">
        <v>1600</v>
      </c>
      <c r="D6" s="23">
        <v>1100</v>
      </c>
      <c r="E6" s="174">
        <v>1000</v>
      </c>
      <c r="F6" s="149">
        <v>500</v>
      </c>
      <c r="H6" s="18" t="s">
        <v>128</v>
      </c>
      <c r="I6" s="173">
        <f t="shared" si="0"/>
        <v>1600</v>
      </c>
      <c r="J6" s="174">
        <f t="shared" si="1"/>
        <v>1000</v>
      </c>
      <c r="M6" s="224"/>
      <c r="N6" s="228"/>
      <c r="O6" s="229"/>
      <c r="P6" s="229"/>
      <c r="Q6" s="225"/>
    </row>
    <row r="7" spans="1:17">
      <c r="B7" s="18" t="s">
        <v>129</v>
      </c>
      <c r="C7" s="173">
        <v>2400</v>
      </c>
      <c r="D7" s="23">
        <v>1900</v>
      </c>
      <c r="E7" s="174">
        <v>1200</v>
      </c>
      <c r="F7" s="149">
        <v>700</v>
      </c>
      <c r="H7" s="18" t="s">
        <v>129</v>
      </c>
      <c r="I7" s="173">
        <f t="shared" si="0"/>
        <v>2400</v>
      </c>
      <c r="J7" s="174">
        <f t="shared" si="1"/>
        <v>1200</v>
      </c>
      <c r="M7" s="224"/>
      <c r="N7" s="228"/>
      <c r="O7" s="229"/>
      <c r="P7" s="229"/>
      <c r="Q7" s="225"/>
    </row>
    <row r="8" spans="1:17">
      <c r="B8" s="18" t="s">
        <v>130</v>
      </c>
      <c r="C8" s="173">
        <v>1600</v>
      </c>
      <c r="D8" s="23">
        <v>1100</v>
      </c>
      <c r="E8" s="174">
        <v>1000</v>
      </c>
      <c r="F8" s="149">
        <v>500</v>
      </c>
      <c r="H8" s="18" t="s">
        <v>130</v>
      </c>
      <c r="I8" s="173">
        <f t="shared" si="0"/>
        <v>1600</v>
      </c>
      <c r="J8" s="174">
        <f t="shared" si="1"/>
        <v>1000</v>
      </c>
      <c r="M8" s="224"/>
      <c r="N8" s="228"/>
      <c r="O8" s="229"/>
      <c r="P8" s="229"/>
      <c r="Q8" s="225"/>
    </row>
    <row r="9" spans="1:17">
      <c r="B9" s="18" t="s">
        <v>131</v>
      </c>
      <c r="C9" s="173">
        <v>2500</v>
      </c>
      <c r="D9" s="23">
        <v>2000</v>
      </c>
      <c r="E9" s="174">
        <v>1200</v>
      </c>
      <c r="F9" s="149">
        <v>700</v>
      </c>
      <c r="H9" s="18" t="s">
        <v>131</v>
      </c>
      <c r="I9" s="173">
        <f t="shared" si="0"/>
        <v>2500</v>
      </c>
      <c r="J9" s="174">
        <f t="shared" si="1"/>
        <v>1200</v>
      </c>
      <c r="M9" s="224"/>
      <c r="N9" s="228"/>
      <c r="O9" s="229"/>
      <c r="P9" s="229"/>
      <c r="Q9" s="225"/>
    </row>
    <row r="10" spans="1:17">
      <c r="B10" s="18" t="s">
        <v>132</v>
      </c>
      <c r="C10" s="173">
        <v>1600</v>
      </c>
      <c r="D10" s="23">
        <v>1100</v>
      </c>
      <c r="E10" s="174">
        <v>1600</v>
      </c>
      <c r="F10" s="149">
        <v>1100</v>
      </c>
      <c r="H10" s="18" t="s">
        <v>132</v>
      </c>
      <c r="I10" s="173">
        <f t="shared" si="0"/>
        <v>1600</v>
      </c>
      <c r="J10" s="174">
        <f t="shared" si="1"/>
        <v>1600</v>
      </c>
      <c r="M10" s="224"/>
      <c r="N10" s="228"/>
      <c r="O10" s="229"/>
      <c r="P10" s="229"/>
      <c r="Q10" s="225"/>
    </row>
    <row r="11" spans="1:17">
      <c r="B11" s="18" t="s">
        <v>133</v>
      </c>
      <c r="C11" s="173">
        <v>1600</v>
      </c>
      <c r="D11" s="23">
        <v>1100</v>
      </c>
      <c r="E11" s="174">
        <v>1600</v>
      </c>
      <c r="F11" s="149">
        <v>1100</v>
      </c>
      <c r="H11" s="18" t="s">
        <v>133</v>
      </c>
      <c r="I11" s="173">
        <f t="shared" si="0"/>
        <v>1600</v>
      </c>
      <c r="J11" s="174">
        <f t="shared" si="1"/>
        <v>1600</v>
      </c>
      <c r="M11" s="224"/>
      <c r="N11" s="228"/>
      <c r="O11" s="229"/>
      <c r="P11" s="229"/>
      <c r="Q11" s="225"/>
    </row>
    <row r="12" spans="1:17">
      <c r="B12" s="18" t="s">
        <v>134</v>
      </c>
      <c r="C12" s="173">
        <v>1600</v>
      </c>
      <c r="D12" s="23">
        <v>1100</v>
      </c>
      <c r="E12" s="174">
        <v>1600</v>
      </c>
      <c r="F12" s="149">
        <v>1100</v>
      </c>
      <c r="H12" s="18" t="s">
        <v>134</v>
      </c>
      <c r="I12" s="173">
        <f t="shared" si="0"/>
        <v>1600</v>
      </c>
      <c r="J12" s="174">
        <f t="shared" si="1"/>
        <v>1600</v>
      </c>
      <c r="M12" s="224"/>
      <c r="N12" s="228"/>
      <c r="O12" s="229"/>
      <c r="P12" s="229"/>
      <c r="Q12" s="225"/>
    </row>
    <row r="13" spans="1:17">
      <c r="B13" s="18" t="s">
        <v>135</v>
      </c>
      <c r="C13" s="173">
        <v>1600</v>
      </c>
      <c r="D13" s="23">
        <v>1100</v>
      </c>
      <c r="E13" s="174">
        <v>1600</v>
      </c>
      <c r="F13" s="149">
        <v>1100</v>
      </c>
      <c r="H13" s="18" t="s">
        <v>135</v>
      </c>
      <c r="I13" s="173">
        <f t="shared" si="0"/>
        <v>1600</v>
      </c>
      <c r="J13" s="174">
        <f t="shared" si="1"/>
        <v>1600</v>
      </c>
      <c r="M13" s="224"/>
      <c r="N13" s="228"/>
      <c r="O13" s="229"/>
      <c r="P13" s="229"/>
      <c r="Q13" s="225"/>
    </row>
    <row r="14" spans="1:17">
      <c r="B14" s="18" t="s">
        <v>136</v>
      </c>
      <c r="C14" s="173">
        <v>1600</v>
      </c>
      <c r="D14" s="23">
        <v>1100</v>
      </c>
      <c r="E14" s="174">
        <v>1000</v>
      </c>
      <c r="F14" s="149">
        <v>500</v>
      </c>
      <c r="H14" s="18" t="s">
        <v>136</v>
      </c>
      <c r="I14" s="173">
        <f t="shared" si="0"/>
        <v>1600</v>
      </c>
      <c r="J14" s="174">
        <f t="shared" si="1"/>
        <v>1000</v>
      </c>
      <c r="M14" s="224"/>
      <c r="N14" s="228"/>
      <c r="O14" s="229"/>
      <c r="P14" s="229"/>
      <c r="Q14" s="225"/>
    </row>
    <row r="15" spans="1:17">
      <c r="B15" s="33" t="s">
        <v>137</v>
      </c>
      <c r="C15" s="175">
        <v>5450</v>
      </c>
      <c r="D15" s="176"/>
      <c r="E15" s="177"/>
      <c r="F15" s="48"/>
      <c r="H15" s="33" t="s">
        <v>137</v>
      </c>
      <c r="I15" s="175">
        <f t="shared" si="0"/>
        <v>5450</v>
      </c>
      <c r="J15" s="177">
        <f>C15</f>
        <v>5450</v>
      </c>
      <c r="M15" s="224"/>
      <c r="N15" s="228"/>
      <c r="O15" s="229"/>
      <c r="P15" s="229"/>
      <c r="Q15" s="225"/>
    </row>
    <row r="16" spans="1:17">
      <c r="B16" s="37"/>
      <c r="C16" s="49"/>
      <c r="D16" s="49"/>
      <c r="E16" s="49"/>
      <c r="M16" s="224"/>
      <c r="N16" s="225"/>
      <c r="O16" s="225"/>
      <c r="P16" s="225"/>
      <c r="Q16" s="225"/>
    </row>
    <row r="17" spans="2:17">
      <c r="B17" s="178" t="s">
        <v>138</v>
      </c>
      <c r="C17" s="179">
        <v>1038</v>
      </c>
      <c r="D17" s="49"/>
      <c r="E17" s="49"/>
      <c r="M17" s="224"/>
      <c r="N17" s="228"/>
      <c r="O17" s="225"/>
      <c r="P17" s="225"/>
      <c r="Q17" s="225"/>
    </row>
    <row r="18" spans="2:17">
      <c r="B18" s="37"/>
      <c r="C18" s="49"/>
      <c r="D18" s="49"/>
      <c r="E18" s="49"/>
      <c r="M18" s="224"/>
      <c r="N18" s="225"/>
      <c r="O18" s="225"/>
      <c r="P18" s="225"/>
      <c r="Q18" s="225"/>
    </row>
    <row r="19" spans="2:17">
      <c r="B19" s="37"/>
    </row>
    <row r="20" spans="2:17">
      <c r="B20" s="37" t="s">
        <v>139</v>
      </c>
      <c r="D20">
        <v>3500</v>
      </c>
    </row>
    <row r="21" spans="2:17" ht="15.75" customHeight="1">
      <c r="B21" s="37" t="s">
        <v>140</v>
      </c>
      <c r="D21">
        <v>3500</v>
      </c>
    </row>
    <row r="22" spans="2:17" ht="15.75" customHeight="1">
      <c r="B22" s="37"/>
    </row>
    <row r="23" spans="2:17" ht="15.75" customHeight="1">
      <c r="B23" s="37" t="s">
        <v>141</v>
      </c>
      <c r="D23">
        <v>3500</v>
      </c>
    </row>
    <row r="24" spans="2:17" ht="15.75" customHeight="1">
      <c r="B24" s="37"/>
    </row>
    <row r="25" spans="2:17" ht="15.75" customHeight="1">
      <c r="B25" s="37"/>
    </row>
    <row r="26" spans="2:17" ht="15.75" customHeight="1">
      <c r="B26" s="37"/>
    </row>
    <row r="27" spans="2:17" ht="15.75" customHeight="1">
      <c r="B27" s="37"/>
    </row>
    <row r="28" spans="2:17" ht="15.75" customHeight="1">
      <c r="B28" s="37"/>
    </row>
    <row r="29" spans="2:17" ht="15.75" customHeight="1">
      <c r="B29" s="37"/>
    </row>
    <row r="30" spans="2:17" ht="15.75" customHeight="1">
      <c r="B30" s="37"/>
    </row>
    <row r="31" spans="2:17" ht="15.75" customHeight="1">
      <c r="B31" s="37"/>
    </row>
    <row r="32" spans="2:17" ht="15.75" customHeight="1">
      <c r="B32" s="37"/>
    </row>
    <row r="33" spans="2:2" ht="15.75" customHeight="1">
      <c r="B33" s="37"/>
    </row>
    <row r="34" spans="2:2" ht="15.75" customHeight="1">
      <c r="B34" s="37"/>
    </row>
    <row r="35" spans="2:2" ht="15.75" customHeight="1">
      <c r="B35" s="37"/>
    </row>
    <row r="36" spans="2:2" ht="15.75" customHeight="1">
      <c r="B36" s="37"/>
    </row>
    <row r="37" spans="2:2" ht="15.75" customHeight="1">
      <c r="B37" s="37"/>
    </row>
    <row r="38" spans="2:2" ht="15.75" customHeight="1">
      <c r="B38" s="37"/>
    </row>
    <row r="39" spans="2:2" ht="15.75" customHeight="1">
      <c r="B39" s="37"/>
    </row>
    <row r="40" spans="2:2" ht="15.75" customHeight="1">
      <c r="B40" s="37"/>
    </row>
    <row r="41" spans="2:2" ht="15.75" customHeight="1">
      <c r="B41" s="37"/>
    </row>
    <row r="42" spans="2:2" ht="15.75" customHeight="1">
      <c r="B42" s="37"/>
    </row>
    <row r="43" spans="2:2" ht="15.75" customHeight="1">
      <c r="B43" s="37"/>
    </row>
    <row r="44" spans="2:2" ht="15.75" customHeight="1">
      <c r="B44" s="37"/>
    </row>
    <row r="45" spans="2:2" ht="15.75" customHeight="1">
      <c r="B45" s="37"/>
    </row>
    <row r="46" spans="2:2" ht="15.75" customHeight="1">
      <c r="B46" s="37"/>
    </row>
    <row r="47" spans="2:2" ht="15.75" customHeight="1">
      <c r="B47" s="37"/>
    </row>
    <row r="48" spans="2:2" ht="15.75" customHeight="1">
      <c r="B48" s="37"/>
    </row>
    <row r="49" spans="2:2" ht="15.75" customHeight="1">
      <c r="B49" s="37"/>
    </row>
    <row r="50" spans="2:2" ht="15.75" customHeight="1">
      <c r="B50" s="37"/>
    </row>
    <row r="51" spans="2:2" ht="15.75" customHeight="1">
      <c r="B51" s="37"/>
    </row>
    <row r="52" spans="2:2" ht="15.75" customHeight="1">
      <c r="B52" s="37"/>
    </row>
    <row r="53" spans="2:2" ht="15.75" customHeight="1">
      <c r="B53" s="37"/>
    </row>
    <row r="54" spans="2:2" ht="15.75" customHeight="1">
      <c r="B54" s="37"/>
    </row>
    <row r="55" spans="2:2" ht="15.75" customHeight="1">
      <c r="B55" s="37"/>
    </row>
    <row r="56" spans="2:2" ht="15.75" customHeight="1">
      <c r="B56" s="37"/>
    </row>
    <row r="57" spans="2:2" ht="15.75" customHeight="1">
      <c r="B57" s="37"/>
    </row>
    <row r="58" spans="2:2" ht="15.75" customHeight="1">
      <c r="B58" s="37"/>
    </row>
    <row r="59" spans="2:2" ht="15.75" customHeight="1">
      <c r="B59" s="37"/>
    </row>
    <row r="60" spans="2:2" ht="15.75" customHeight="1">
      <c r="B60" s="37"/>
    </row>
    <row r="61" spans="2:2" ht="15.75" customHeight="1">
      <c r="B61" s="37"/>
    </row>
    <row r="62" spans="2:2" ht="15.75" customHeight="1">
      <c r="B62" s="37"/>
    </row>
    <row r="63" spans="2:2" ht="15.75" customHeight="1">
      <c r="B63" s="37"/>
    </row>
    <row r="64" spans="2:2" ht="15.75" customHeight="1">
      <c r="B64" s="37"/>
    </row>
    <row r="65" spans="2:2" ht="15.75" customHeight="1">
      <c r="B65" s="37"/>
    </row>
    <row r="66" spans="2:2" ht="15.75" customHeight="1">
      <c r="B66" s="37"/>
    </row>
    <row r="67" spans="2:2" ht="15.75" customHeight="1">
      <c r="B67" s="37"/>
    </row>
    <row r="68" spans="2:2" ht="15.75" customHeight="1">
      <c r="B68" s="37"/>
    </row>
    <row r="69" spans="2:2" ht="15.75" customHeight="1">
      <c r="B69" s="37"/>
    </row>
    <row r="70" spans="2:2" ht="15.75" customHeight="1">
      <c r="B70" s="37"/>
    </row>
    <row r="71" spans="2:2" ht="15.75" customHeight="1">
      <c r="B71" s="37"/>
    </row>
    <row r="72" spans="2:2" ht="15.75" customHeight="1">
      <c r="B72" s="37"/>
    </row>
    <row r="73" spans="2:2" ht="15.75" customHeight="1">
      <c r="B73" s="37"/>
    </row>
    <row r="74" spans="2:2" ht="15.75" customHeight="1">
      <c r="B74" s="37"/>
    </row>
    <row r="75" spans="2:2" ht="15.75" customHeight="1">
      <c r="B75" s="37"/>
    </row>
    <row r="76" spans="2:2" ht="15.75" customHeight="1">
      <c r="B76" s="37"/>
    </row>
    <row r="77" spans="2:2" ht="15.75" customHeight="1">
      <c r="B77" s="37"/>
    </row>
    <row r="78" spans="2:2" ht="15.75" customHeight="1">
      <c r="B78" s="37"/>
    </row>
    <row r="79" spans="2:2" ht="15.75" customHeight="1">
      <c r="B79" s="37"/>
    </row>
    <row r="80" spans="2:2" ht="15.75" customHeight="1">
      <c r="B80" s="37"/>
    </row>
    <row r="81" spans="2:2" ht="15.75" customHeight="1">
      <c r="B81" s="37"/>
    </row>
    <row r="82" spans="2:2" ht="15.75" customHeight="1">
      <c r="B82" s="37"/>
    </row>
    <row r="83" spans="2:2" ht="15.75" customHeight="1">
      <c r="B83" s="37"/>
    </row>
    <row r="84" spans="2:2" ht="15.75" customHeight="1">
      <c r="B84" s="37"/>
    </row>
    <row r="85" spans="2:2" ht="15.75" customHeight="1">
      <c r="B85" s="37"/>
    </row>
    <row r="86" spans="2:2" ht="15.75" customHeight="1">
      <c r="B86" s="37"/>
    </row>
    <row r="87" spans="2:2" ht="15.75" customHeight="1">
      <c r="B87" s="37"/>
    </row>
    <row r="88" spans="2:2" ht="15.75" customHeight="1">
      <c r="B88" s="37"/>
    </row>
    <row r="89" spans="2:2" ht="15.75" customHeight="1">
      <c r="B89" s="37"/>
    </row>
    <row r="90" spans="2:2" ht="15.75" customHeight="1">
      <c r="B90" s="37"/>
    </row>
    <row r="91" spans="2:2" ht="15.75" customHeight="1">
      <c r="B91" s="37"/>
    </row>
    <row r="92" spans="2:2" ht="15.75" customHeight="1">
      <c r="B92" s="37"/>
    </row>
    <row r="93" spans="2:2" ht="15.75" customHeight="1">
      <c r="B93" s="37"/>
    </row>
    <row r="94" spans="2:2" ht="15.75" customHeight="1">
      <c r="B94" s="37"/>
    </row>
    <row r="95" spans="2:2" ht="15.75" customHeight="1">
      <c r="B95" s="37"/>
    </row>
    <row r="96" spans="2:2" ht="15.75" customHeight="1">
      <c r="B96" s="37"/>
    </row>
    <row r="97" spans="2:2" ht="15.75" customHeight="1">
      <c r="B97" s="37"/>
    </row>
    <row r="98" spans="2:2" ht="15.75" customHeight="1">
      <c r="B98" s="37"/>
    </row>
    <row r="99" spans="2:2" ht="15.75" customHeight="1">
      <c r="B99" s="37"/>
    </row>
    <row r="100" spans="2:2" ht="15.75" customHeight="1">
      <c r="B100" s="37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K35" sqref="K35"/>
    </sheetView>
  </sheetViews>
  <sheetFormatPr baseColWidth="10" defaultColWidth="14.42578125" defaultRowHeight="15" customHeight="1"/>
  <cols>
    <col min="1" max="1" width="12.5703125" customWidth="1"/>
    <col min="2" max="2" width="11.5703125" customWidth="1"/>
    <col min="3" max="3" width="12.140625" customWidth="1"/>
    <col min="4" max="4" width="10" customWidth="1"/>
    <col min="5" max="5" width="16" customWidth="1"/>
    <col min="6" max="6" width="14" customWidth="1"/>
    <col min="7" max="7" width="11.28515625" customWidth="1"/>
    <col min="8" max="15" width="10.7109375" customWidth="1"/>
  </cols>
  <sheetData>
    <row r="1" spans="1:15" ht="23.25">
      <c r="A1" s="236" t="s">
        <v>111</v>
      </c>
      <c r="B1" s="234"/>
      <c r="C1" s="235"/>
      <c r="E1" s="233" t="s">
        <v>110</v>
      </c>
      <c r="F1" s="234"/>
      <c r="G1" s="235"/>
    </row>
    <row r="2" spans="1:15">
      <c r="A2" s="237" t="s">
        <v>112</v>
      </c>
      <c r="B2" s="147" t="s">
        <v>60</v>
      </c>
      <c r="C2" s="148" t="s">
        <v>85</v>
      </c>
      <c r="E2" s="214" t="s">
        <v>112</v>
      </c>
      <c r="F2" s="214" t="s">
        <v>60</v>
      </c>
      <c r="G2" s="215" t="s">
        <v>85</v>
      </c>
    </row>
    <row r="3" spans="1:15">
      <c r="A3" s="238"/>
      <c r="B3" s="153">
        <v>1.4999999999999999E-2</v>
      </c>
      <c r="C3" s="154">
        <v>0.02</v>
      </c>
      <c r="E3" s="150" t="s">
        <v>113</v>
      </c>
      <c r="F3" s="151">
        <v>1.4999999999999999E-2</v>
      </c>
      <c r="G3" s="152">
        <v>0.02</v>
      </c>
    </row>
    <row r="4" spans="1:15">
      <c r="A4" s="157" t="s">
        <v>114</v>
      </c>
      <c r="B4" s="158">
        <v>13700</v>
      </c>
      <c r="C4" s="159">
        <v>18500</v>
      </c>
      <c r="E4" s="155" t="s">
        <v>64</v>
      </c>
      <c r="F4" s="156">
        <v>3500</v>
      </c>
      <c r="G4" s="57">
        <v>4900</v>
      </c>
      <c r="L4" s="49"/>
      <c r="M4" s="49"/>
      <c r="N4" s="49"/>
      <c r="O4" s="49"/>
    </row>
    <row r="5" spans="1:15">
      <c r="E5" s="160" t="s">
        <v>115</v>
      </c>
      <c r="F5" s="161">
        <v>1.4999999999999999E-2</v>
      </c>
      <c r="G5" s="162">
        <v>0.02</v>
      </c>
      <c r="L5" s="49"/>
      <c r="M5" s="49"/>
      <c r="N5" s="49"/>
      <c r="O5" s="49"/>
    </row>
    <row r="6" spans="1:15">
      <c r="A6" s="239" t="s">
        <v>59</v>
      </c>
      <c r="B6" s="234"/>
      <c r="C6" s="235"/>
      <c r="E6" s="163" t="s">
        <v>73</v>
      </c>
      <c r="F6" s="164">
        <v>4700</v>
      </c>
      <c r="G6" s="164">
        <v>8300</v>
      </c>
      <c r="L6" s="49"/>
      <c r="M6" s="49"/>
      <c r="N6" s="49"/>
      <c r="O6" s="49"/>
    </row>
    <row r="7" spans="1:15">
      <c r="A7" s="110" t="s">
        <v>94</v>
      </c>
      <c r="B7" s="180">
        <v>1.4999999999999999E-2</v>
      </c>
      <c r="C7" s="130">
        <v>0.02</v>
      </c>
      <c r="E7" s="166" t="s">
        <v>71</v>
      </c>
      <c r="F7" s="54">
        <v>1.4999999999999999E-2</v>
      </c>
      <c r="G7" s="94">
        <v>0.02</v>
      </c>
      <c r="L7" s="49"/>
      <c r="M7" s="165"/>
      <c r="N7" s="52"/>
      <c r="O7" s="49"/>
    </row>
    <row r="8" spans="1:15">
      <c r="A8" s="111" t="s">
        <v>170</v>
      </c>
      <c r="B8" s="181">
        <v>11400</v>
      </c>
      <c r="C8" s="57">
        <v>15200</v>
      </c>
      <c r="E8" s="111" t="s">
        <v>116</v>
      </c>
      <c r="F8" s="57">
        <v>9100</v>
      </c>
      <c r="G8" s="95">
        <v>11300</v>
      </c>
      <c r="L8" s="49"/>
      <c r="M8" s="182"/>
      <c r="N8" s="55"/>
      <c r="O8" s="49"/>
    </row>
    <row r="9" spans="1:15">
      <c r="A9" s="113" t="s">
        <v>96</v>
      </c>
      <c r="B9" s="183">
        <v>1.4999999999999999E-2</v>
      </c>
      <c r="C9" s="131">
        <v>0.02</v>
      </c>
      <c r="L9" s="49"/>
      <c r="M9" s="182"/>
      <c r="N9" s="58"/>
      <c r="O9" s="49"/>
    </row>
    <row r="10" spans="1:15">
      <c r="A10" s="115" t="s">
        <v>171</v>
      </c>
      <c r="B10" s="184">
        <v>7800</v>
      </c>
      <c r="C10" s="116">
        <v>9100</v>
      </c>
      <c r="E10" s="216" t="s">
        <v>59</v>
      </c>
      <c r="F10" s="217" t="s">
        <v>60</v>
      </c>
      <c r="G10" s="218" t="s">
        <v>85</v>
      </c>
      <c r="L10" s="49"/>
      <c r="M10" s="182"/>
      <c r="N10" s="55"/>
      <c r="O10" s="49"/>
    </row>
    <row r="11" spans="1:15">
      <c r="A11" s="185" t="s">
        <v>98</v>
      </c>
      <c r="B11" s="54">
        <v>1.4999999999999999E-2</v>
      </c>
      <c r="C11" s="94">
        <v>0.02</v>
      </c>
      <c r="E11" s="53" t="s">
        <v>62</v>
      </c>
      <c r="F11" s="54">
        <v>1.4999999999999999E-2</v>
      </c>
      <c r="G11" s="94">
        <v>0.02</v>
      </c>
      <c r="L11" s="49"/>
      <c r="M11" s="182"/>
      <c r="N11" s="58"/>
      <c r="O11" s="49"/>
    </row>
    <row r="12" spans="1:15">
      <c r="A12" s="118"/>
      <c r="B12" s="57">
        <v>4400</v>
      </c>
      <c r="C12" s="95">
        <v>6600</v>
      </c>
      <c r="E12" s="56" t="s">
        <v>64</v>
      </c>
      <c r="F12" s="57">
        <v>2600</v>
      </c>
      <c r="G12" s="95">
        <v>4700</v>
      </c>
      <c r="L12" s="49"/>
      <c r="M12" s="186"/>
      <c r="N12" s="55"/>
      <c r="O12" s="49"/>
    </row>
    <row r="13" spans="1:15">
      <c r="A13" s="37"/>
      <c r="E13" s="59" t="s">
        <v>66</v>
      </c>
      <c r="F13" s="60">
        <v>1.4999999999999999E-2</v>
      </c>
      <c r="G13" s="96">
        <v>0.02</v>
      </c>
      <c r="L13" s="49"/>
      <c r="M13" s="182"/>
      <c r="N13" s="58"/>
      <c r="O13" s="49"/>
    </row>
    <row r="14" spans="1:15">
      <c r="A14" s="187" t="s">
        <v>142</v>
      </c>
      <c r="B14" s="188"/>
      <c r="C14" s="189">
        <v>65000</v>
      </c>
      <c r="E14" s="61" t="s">
        <v>68</v>
      </c>
      <c r="F14" s="62">
        <v>4100</v>
      </c>
      <c r="G14" s="97">
        <v>8300</v>
      </c>
      <c r="L14" s="49"/>
      <c r="M14" s="49"/>
      <c r="N14" s="49"/>
      <c r="O14" s="49"/>
    </row>
    <row r="15" spans="1:15">
      <c r="A15" s="118" t="s">
        <v>143</v>
      </c>
      <c r="B15" s="190"/>
      <c r="C15" s="57">
        <v>52000</v>
      </c>
      <c r="E15" s="64" t="s">
        <v>71</v>
      </c>
      <c r="F15" s="65">
        <v>1.4999999999999999E-2</v>
      </c>
      <c r="G15" s="99">
        <v>0.02</v>
      </c>
      <c r="L15" s="49"/>
      <c r="M15" s="49"/>
      <c r="N15" s="49"/>
      <c r="O15" s="49"/>
    </row>
    <row r="16" spans="1:15">
      <c r="E16" s="56" t="s">
        <v>73</v>
      </c>
      <c r="F16" s="57">
        <v>5500</v>
      </c>
      <c r="G16" s="95">
        <v>10000</v>
      </c>
      <c r="L16" s="49"/>
      <c r="M16" s="49"/>
      <c r="N16" s="49"/>
      <c r="O16" s="49"/>
    </row>
    <row r="17" spans="1:15">
      <c r="I17" s="191"/>
      <c r="L17" s="49"/>
      <c r="M17" s="49"/>
      <c r="N17" s="49"/>
      <c r="O17" s="49"/>
    </row>
    <row r="18" spans="1:15">
      <c r="A18" s="192"/>
      <c r="B18" s="193" t="s">
        <v>144</v>
      </c>
      <c r="C18" s="194"/>
      <c r="D18" s="195" t="s">
        <v>145</v>
      </c>
      <c r="E18" s="196" t="s">
        <v>2</v>
      </c>
    </row>
    <row r="19" spans="1:15">
      <c r="A19" s="197" t="s">
        <v>146</v>
      </c>
      <c r="B19" s="198"/>
      <c r="C19" s="199"/>
      <c r="D19" s="219">
        <v>660</v>
      </c>
      <c r="E19" s="211">
        <v>470</v>
      </c>
    </row>
    <row r="20" spans="1:15">
      <c r="A20" s="197" t="s">
        <v>147</v>
      </c>
      <c r="B20" s="198"/>
      <c r="C20" s="199"/>
      <c r="D20" s="219">
        <v>1350</v>
      </c>
      <c r="E20" s="211">
        <v>520</v>
      </c>
    </row>
    <row r="21" spans="1:15" ht="15.75" customHeight="1">
      <c r="A21" s="201" t="s">
        <v>148</v>
      </c>
      <c r="B21" s="202"/>
      <c r="C21" s="203"/>
      <c r="D21" s="220">
        <v>620</v>
      </c>
      <c r="E21" s="212">
        <v>500</v>
      </c>
    </row>
    <row r="22" spans="1:15" ht="15.75" customHeight="1">
      <c r="A22" s="197" t="s">
        <v>149</v>
      </c>
      <c r="B22" s="198"/>
      <c r="C22" s="199"/>
      <c r="D22" s="219">
        <v>1130</v>
      </c>
      <c r="E22" s="211">
        <v>880</v>
      </c>
    </row>
    <row r="23" spans="1:15" ht="15.75" customHeight="1">
      <c r="A23" s="197" t="s">
        <v>150</v>
      </c>
      <c r="B23" s="198"/>
      <c r="C23" s="199"/>
      <c r="D23" s="219">
        <v>1420</v>
      </c>
      <c r="E23" s="211">
        <v>1140</v>
      </c>
    </row>
    <row r="24" spans="1:15" ht="15.75" customHeight="1">
      <c r="A24" s="197" t="s">
        <v>151</v>
      </c>
      <c r="B24" s="198"/>
      <c r="C24" s="199"/>
      <c r="D24" s="219">
        <v>565</v>
      </c>
      <c r="E24" s="211">
        <v>440</v>
      </c>
    </row>
    <row r="25" spans="1:15" ht="15.75" customHeight="1">
      <c r="A25" s="197" t="s">
        <v>152</v>
      </c>
      <c r="B25" s="198"/>
      <c r="C25" s="199"/>
      <c r="D25" s="219">
        <v>565</v>
      </c>
      <c r="E25" s="211">
        <v>440</v>
      </c>
    </row>
    <row r="26" spans="1:15" ht="15.75" customHeight="1">
      <c r="A26" s="197" t="s">
        <v>153</v>
      </c>
      <c r="B26" s="198"/>
      <c r="C26" s="199"/>
      <c r="D26" s="222" t="s">
        <v>154</v>
      </c>
      <c r="E26" s="211">
        <v>840</v>
      </c>
    </row>
    <row r="27" spans="1:15" ht="15.75" customHeight="1">
      <c r="A27" s="204" t="s">
        <v>155</v>
      </c>
      <c r="B27" s="205"/>
      <c r="C27" s="203"/>
      <c r="D27" s="223">
        <v>620</v>
      </c>
      <c r="E27" s="212">
        <v>500</v>
      </c>
      <c r="G27" s="3"/>
    </row>
    <row r="28" spans="1:15" ht="15.75" customHeight="1">
      <c r="A28" s="33" t="s">
        <v>156</v>
      </c>
      <c r="B28" s="176"/>
      <c r="C28" s="48"/>
      <c r="D28" s="221">
        <v>1060</v>
      </c>
      <c r="E28" s="213">
        <v>840</v>
      </c>
    </row>
    <row r="29" spans="1:15" ht="15.75" customHeight="1">
      <c r="A29" s="49"/>
      <c r="B29" s="49"/>
      <c r="C29" s="49"/>
      <c r="D29" s="206"/>
      <c r="E29" s="206"/>
      <c r="F29" s="230" t="s">
        <v>167</v>
      </c>
    </row>
    <row r="30" spans="1:15" ht="15.75" customHeight="1">
      <c r="A30" s="240" t="s">
        <v>121</v>
      </c>
      <c r="B30" s="235"/>
      <c r="C30" s="195" t="s">
        <v>157</v>
      </c>
      <c r="D30" s="195" t="s">
        <v>158</v>
      </c>
      <c r="F30" s="207" t="s">
        <v>159</v>
      </c>
    </row>
    <row r="31" spans="1:15" ht="15.75" customHeight="1">
      <c r="A31" s="197" t="s">
        <v>126</v>
      </c>
      <c r="B31" s="198"/>
      <c r="C31" s="200">
        <f>FORMULARIOS!I4</f>
        <v>1600</v>
      </c>
      <c r="D31" s="200">
        <f>FORMULARIOS!J4</f>
        <v>1000</v>
      </c>
    </row>
    <row r="32" spans="1:15" ht="15.75" customHeight="1">
      <c r="A32" s="197" t="s">
        <v>127</v>
      </c>
      <c r="B32" s="198"/>
      <c r="C32" s="200">
        <f>FORMULARIOS!I5</f>
        <v>1600</v>
      </c>
      <c r="D32" s="200">
        <f>FORMULARIOS!J5</f>
        <v>1000</v>
      </c>
    </row>
    <row r="33" spans="1:6" ht="15.75" customHeight="1">
      <c r="A33" s="197" t="s">
        <v>128</v>
      </c>
      <c r="B33" s="198"/>
      <c r="C33" s="200">
        <f>FORMULARIOS!I6</f>
        <v>1600</v>
      </c>
      <c r="D33" s="200">
        <f>FORMULARIOS!J6</f>
        <v>1000</v>
      </c>
      <c r="E33" s="208" t="s">
        <v>160</v>
      </c>
      <c r="F33" s="209">
        <v>45078</v>
      </c>
    </row>
    <row r="34" spans="1:6" ht="15.75" customHeight="1">
      <c r="A34" s="197" t="s">
        <v>129</v>
      </c>
      <c r="B34" s="198"/>
      <c r="C34" s="200">
        <f>FORMULARIOS!I7</f>
        <v>2400</v>
      </c>
      <c r="D34" s="200">
        <v>1000</v>
      </c>
    </row>
    <row r="35" spans="1:6" ht="15.75" customHeight="1">
      <c r="A35" s="197" t="s">
        <v>131</v>
      </c>
      <c r="B35" s="198"/>
      <c r="C35" s="200">
        <f>FORMULARIOS!I9</f>
        <v>2500</v>
      </c>
      <c r="D35" s="200">
        <v>1000</v>
      </c>
      <c r="E35" s="37" t="s">
        <v>161</v>
      </c>
    </row>
    <row r="36" spans="1:6" ht="15.75" customHeight="1">
      <c r="A36" s="197" t="s">
        <v>135</v>
      </c>
      <c r="B36" s="198"/>
      <c r="C36" s="200">
        <f>FORMULARIOS!I13</f>
        <v>1600</v>
      </c>
      <c r="D36" s="200">
        <f>FORMULARIOS!J13</f>
        <v>1600</v>
      </c>
      <c r="E36" s="37" t="s">
        <v>162</v>
      </c>
    </row>
    <row r="37" spans="1:6" ht="15.75" customHeight="1">
      <c r="A37" s="197" t="s">
        <v>163</v>
      </c>
      <c r="B37" s="198"/>
      <c r="C37" s="200">
        <f>FORMULARIOS!I12</f>
        <v>1600</v>
      </c>
      <c r="D37" s="200">
        <f>FORMULARIOS!J12</f>
        <v>1600</v>
      </c>
      <c r="E37" s="37" t="s">
        <v>164</v>
      </c>
    </row>
    <row r="38" spans="1:6" ht="15.75" customHeight="1">
      <c r="A38" s="118" t="s">
        <v>165</v>
      </c>
      <c r="B38" s="190"/>
      <c r="C38" s="57">
        <f>FORMULARIOS!I10</f>
        <v>1600</v>
      </c>
      <c r="D38" s="57">
        <f>FORMULARIOS!J10</f>
        <v>1600</v>
      </c>
      <c r="E38" s="37" t="s">
        <v>166</v>
      </c>
    </row>
    <row r="39" spans="1:6" ht="15.75" customHeight="1">
      <c r="A39" s="197" t="s">
        <v>136</v>
      </c>
      <c r="B39" s="198"/>
      <c r="C39" s="200">
        <f>FORMULARIOS!I14</f>
        <v>1600</v>
      </c>
      <c r="D39" s="200">
        <f>FORMULARIOS!J14</f>
        <v>1000</v>
      </c>
    </row>
    <row r="40" spans="1:6" ht="15.75" customHeight="1">
      <c r="A40" s="118" t="s">
        <v>137</v>
      </c>
      <c r="B40" s="190"/>
      <c r="C40" s="57">
        <f>FORMULARIOS!I15</f>
        <v>5450</v>
      </c>
      <c r="D40" s="57">
        <f>FORMULARIOS!J15</f>
        <v>5450</v>
      </c>
    </row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C1"/>
    <mergeCell ref="E1:G1"/>
    <mergeCell ref="A2:A3"/>
    <mergeCell ref="A6:C6"/>
    <mergeCell ref="A30:B30"/>
  </mergeCells>
  <hyperlinks>
    <hyperlink ref="F30" r:id="rId1"/>
    <hyperlink ref="F29" r:id="rId2"/>
  </hyperlinks>
  <pageMargins left="0.25" right="0.25" top="0.75" bottom="0.75" header="0" footer="0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MOTOS NACIONALES</vt:lpstr>
      <vt:lpstr>MOTOS IMPORTADAS</vt:lpstr>
      <vt:lpstr>AUTOS NACIONALES</vt:lpstr>
      <vt:lpstr>AUTOS IMPORTADOS</vt:lpstr>
      <vt:lpstr>INSCRIPCION INICIAL</vt:lpstr>
      <vt:lpstr>FORMULARIOS</vt:lpstr>
      <vt:lpstr>ARANCELES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Tomás</cp:lastModifiedBy>
  <cp:lastPrinted>2021-06-01T13:36:52Z</cp:lastPrinted>
  <dcterms:created xsi:type="dcterms:W3CDTF">2018-04-05T17:35:49Z</dcterms:created>
  <dcterms:modified xsi:type="dcterms:W3CDTF">2023-06-06T22:42:40Z</dcterms:modified>
</cp:coreProperties>
</file>